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9720" windowHeight="6585" firstSheet="5" activeTab="5"/>
  </bookViews>
  <sheets>
    <sheet name="RSC July 2018" sheetId="3" r:id="rId1"/>
    <sheet name="Sheet4" sheetId="7" r:id="rId2"/>
    <sheet name="RSC October 2018 " sheetId="8" r:id="rId3"/>
    <sheet name="Sheet2" sheetId="12" r:id="rId4"/>
    <sheet name="rsc nov'18 (2)" sheetId="13" r:id="rId5"/>
    <sheet name="Sheet1" sheetId="15" r:id="rId6"/>
    <sheet name="rscDec'18" sheetId="14" r:id="rId7"/>
  </sheets>
  <definedNames>
    <definedName name="_Regression_Int" localSheetId="0" hidden="1">1</definedName>
    <definedName name="_Regression_Int" localSheetId="2" hidden="1">1</definedName>
    <definedName name="_xlnm.Print_Area" localSheetId="0">'RSC July 2018'!$A$1:$T$46</definedName>
    <definedName name="_xlnm.Print_Area" localSheetId="2">'RSC October 2018 '!$A$1:$T$45</definedName>
    <definedName name="_xlnm.Print_Area" localSheetId="6">'rscDec''18'!$A$1:$T$33</definedName>
    <definedName name="_xlnm.Print_Area" localSheetId="5">Sheet1!$A$2:$T$34</definedName>
    <definedName name="Print_Area_MI" localSheetId="0">'RSC July 2018'!$B$2:$H$42</definedName>
    <definedName name="Print_Area_MI" localSheetId="2">'RSC October 2018 '!$B$2:$H$41</definedName>
  </definedNames>
  <calcPr calcId="124519"/>
</workbook>
</file>

<file path=xl/calcChain.xml><?xml version="1.0" encoding="utf-8"?>
<calcChain xmlns="http://schemas.openxmlformats.org/spreadsheetml/2006/main">
  <c r="S7" i="15"/>
  <c r="S15" s="1"/>
  <c r="T33"/>
  <c r="R33" s="1"/>
  <c r="Q33"/>
  <c r="T31"/>
  <c r="R31" s="1"/>
  <c r="Q31"/>
  <c r="T30"/>
  <c r="R30" s="1"/>
  <c r="Q30"/>
  <c r="T28"/>
  <c r="R28" s="1"/>
  <c r="Q28"/>
  <c r="V26"/>
  <c r="U26"/>
  <c r="S26"/>
  <c r="Q26" s="1"/>
  <c r="T25"/>
  <c r="R25" s="1"/>
  <c r="Q25"/>
  <c r="T24"/>
  <c r="R24" s="1"/>
  <c r="Q24"/>
  <c r="T23"/>
  <c r="R23" s="1"/>
  <c r="Q23"/>
  <c r="T22"/>
  <c r="R22" s="1"/>
  <c r="Q22"/>
  <c r="T21"/>
  <c r="R21"/>
  <c r="Q21"/>
  <c r="T20"/>
  <c r="R20" s="1"/>
  <c r="Q20"/>
  <c r="T19"/>
  <c r="Q19"/>
  <c r="T18"/>
  <c r="R18" s="1"/>
  <c r="Q18"/>
  <c r="T17"/>
  <c r="R17" s="1"/>
  <c r="Q17"/>
  <c r="T16"/>
  <c r="R16"/>
  <c r="Q16"/>
  <c r="V15"/>
  <c r="V27" s="1"/>
  <c r="V32" s="1"/>
  <c r="V34" s="1"/>
  <c r="U15"/>
  <c r="U27" s="1"/>
  <c r="U32" s="1"/>
  <c r="U34" s="1"/>
  <c r="T14"/>
  <c r="R14" s="1"/>
  <c r="Q14"/>
  <c r="T13"/>
  <c r="R13" s="1"/>
  <c r="Q13"/>
  <c r="T12"/>
  <c r="R12"/>
  <c r="Q12"/>
  <c r="T11"/>
  <c r="R11" s="1"/>
  <c r="Q11"/>
  <c r="T10"/>
  <c r="R10" s="1"/>
  <c r="Q10"/>
  <c r="T9"/>
  <c r="R9" s="1"/>
  <c r="Q9"/>
  <c r="T8"/>
  <c r="R8"/>
  <c r="Q8"/>
  <c r="Q7"/>
  <c r="Y14" i="14"/>
  <c r="V15"/>
  <c r="AA33"/>
  <c r="Z33"/>
  <c r="Y33"/>
  <c r="T32"/>
  <c r="R32" s="1"/>
  <c r="Q32"/>
  <c r="T30"/>
  <c r="R30" s="1"/>
  <c r="Q30"/>
  <c r="T29"/>
  <c r="R29" s="1"/>
  <c r="Q29"/>
  <c r="T28"/>
  <c r="R28" s="1"/>
  <c r="Q28"/>
  <c r="V26"/>
  <c r="U26"/>
  <c r="S26"/>
  <c r="Q26" s="1"/>
  <c r="T25"/>
  <c r="R25"/>
  <c r="Q25"/>
  <c r="T24"/>
  <c r="R24" s="1"/>
  <c r="Q24"/>
  <c r="T23"/>
  <c r="R23" s="1"/>
  <c r="Q23"/>
  <c r="T22"/>
  <c r="R22"/>
  <c r="Q22"/>
  <c r="T21"/>
  <c r="R21"/>
  <c r="Q21"/>
  <c r="T20"/>
  <c r="R20"/>
  <c r="Q20"/>
  <c r="T19"/>
  <c r="R19" s="1"/>
  <c r="Q19"/>
  <c r="T18"/>
  <c r="R18"/>
  <c r="Q18"/>
  <c r="T17"/>
  <c r="R17" s="1"/>
  <c r="Q17"/>
  <c r="T16"/>
  <c r="R16"/>
  <c r="Q16"/>
  <c r="U15"/>
  <c r="S15"/>
  <c r="Q15" s="1"/>
  <c r="T14"/>
  <c r="R14" s="1"/>
  <c r="Q14"/>
  <c r="T13"/>
  <c r="R13"/>
  <c r="Q13"/>
  <c r="T12"/>
  <c r="R12" s="1"/>
  <c r="Q12"/>
  <c r="T11"/>
  <c r="R11" s="1"/>
  <c r="Q11"/>
  <c r="T10"/>
  <c r="R10" s="1"/>
  <c r="Q10"/>
  <c r="T9"/>
  <c r="R9" s="1"/>
  <c r="Q9"/>
  <c r="T8"/>
  <c r="R8" s="1"/>
  <c r="Q8"/>
  <c r="Q7"/>
  <c r="AA33" i="13"/>
  <c r="Z33"/>
  <c r="Y33"/>
  <c r="H33"/>
  <c r="F33"/>
  <c r="E33"/>
  <c r="D33"/>
  <c r="C33"/>
  <c r="T32"/>
  <c r="R32"/>
  <c r="Q32"/>
  <c r="N32"/>
  <c r="M32"/>
  <c r="H32"/>
  <c r="G32"/>
  <c r="G33"/>
  <c r="T30"/>
  <c r="R30"/>
  <c r="Q30"/>
  <c r="N30"/>
  <c r="M30"/>
  <c r="H30"/>
  <c r="G30"/>
  <c r="T29"/>
  <c r="R29"/>
  <c r="Q29"/>
  <c r="N29"/>
  <c r="M29"/>
  <c r="H29"/>
  <c r="G29"/>
  <c r="T28"/>
  <c r="R28"/>
  <c r="Q28"/>
  <c r="N28"/>
  <c r="M28"/>
  <c r="H28"/>
  <c r="G28"/>
  <c r="L27"/>
  <c r="L31"/>
  <c r="L33"/>
  <c r="J27"/>
  <c r="J31"/>
  <c r="J33"/>
  <c r="F27"/>
  <c r="V26"/>
  <c r="U26"/>
  <c r="S26"/>
  <c r="Q26"/>
  <c r="K26"/>
  <c r="J26"/>
  <c r="I26"/>
  <c r="E26"/>
  <c r="D26"/>
  <c r="D27"/>
  <c r="C26"/>
  <c r="T25"/>
  <c r="R25"/>
  <c r="Q25"/>
  <c r="N25"/>
  <c r="M25"/>
  <c r="H25"/>
  <c r="G25"/>
  <c r="T24"/>
  <c r="R24"/>
  <c r="Q24"/>
  <c r="N24"/>
  <c r="M24"/>
  <c r="H24"/>
  <c r="G24"/>
  <c r="T23"/>
  <c r="R23"/>
  <c r="Q23"/>
  <c r="M23"/>
  <c r="H23"/>
  <c r="T22"/>
  <c r="R22"/>
  <c r="Q22"/>
  <c r="N22"/>
  <c r="M22"/>
  <c r="H22"/>
  <c r="G22"/>
  <c r="T21"/>
  <c r="R21"/>
  <c r="Q21"/>
  <c r="N21"/>
  <c r="M21"/>
  <c r="H21"/>
  <c r="T20"/>
  <c r="T26"/>
  <c r="R26"/>
  <c r="Q20"/>
  <c r="N20"/>
  <c r="M20"/>
  <c r="H20"/>
  <c r="G20"/>
  <c r="T19"/>
  <c r="R19"/>
  <c r="Q19"/>
  <c r="N19"/>
  <c r="M19"/>
  <c r="H19"/>
  <c r="G19"/>
  <c r="T18"/>
  <c r="R18"/>
  <c r="Q18"/>
  <c r="N18"/>
  <c r="M18"/>
  <c r="H18"/>
  <c r="G18"/>
  <c r="T17"/>
  <c r="R17"/>
  <c r="Q17"/>
  <c r="N17"/>
  <c r="N26"/>
  <c r="M17"/>
  <c r="H17"/>
  <c r="G17"/>
  <c r="T16"/>
  <c r="R16"/>
  <c r="Q16"/>
  <c r="N16"/>
  <c r="M16"/>
  <c r="M26"/>
  <c r="H16"/>
  <c r="H26"/>
  <c r="G16"/>
  <c r="G26"/>
  <c r="U15"/>
  <c r="U27"/>
  <c r="U31"/>
  <c r="U33"/>
  <c r="S15"/>
  <c r="S27"/>
  <c r="Q15"/>
  <c r="L15"/>
  <c r="K15"/>
  <c r="K27"/>
  <c r="K31"/>
  <c r="K33"/>
  <c r="J15"/>
  <c r="I15"/>
  <c r="I27"/>
  <c r="I31"/>
  <c r="I33"/>
  <c r="F15"/>
  <c r="E15"/>
  <c r="E27"/>
  <c r="D15"/>
  <c r="C15"/>
  <c r="C27"/>
  <c r="T14"/>
  <c r="R14"/>
  <c r="Q14"/>
  <c r="N14"/>
  <c r="M14"/>
  <c r="H14"/>
  <c r="G14"/>
  <c r="T13"/>
  <c r="R13"/>
  <c r="Q13"/>
  <c r="N13"/>
  <c r="M13"/>
  <c r="H13"/>
  <c r="G13"/>
  <c r="T12"/>
  <c r="R12"/>
  <c r="Q12"/>
  <c r="H12"/>
  <c r="G12"/>
  <c r="T11"/>
  <c r="R11"/>
  <c r="Q11"/>
  <c r="N11"/>
  <c r="M11"/>
  <c r="H11"/>
  <c r="G11"/>
  <c r="T10"/>
  <c r="R10"/>
  <c r="Q10"/>
  <c r="N10"/>
  <c r="M10"/>
  <c r="H10"/>
  <c r="G10"/>
  <c r="T9"/>
  <c r="R9"/>
  <c r="Q9"/>
  <c r="N9"/>
  <c r="M9"/>
  <c r="M15"/>
  <c r="M27"/>
  <c r="M31"/>
  <c r="M33"/>
  <c r="H9"/>
  <c r="G9"/>
  <c r="G15"/>
  <c r="G27"/>
  <c r="T8"/>
  <c r="R8"/>
  <c r="Q8"/>
  <c r="N8"/>
  <c r="M8"/>
  <c r="H8"/>
  <c r="H15"/>
  <c r="G8"/>
  <c r="V7"/>
  <c r="V15"/>
  <c r="V27"/>
  <c r="V31"/>
  <c r="V33"/>
  <c r="Q7"/>
  <c r="N7"/>
  <c r="N15"/>
  <c r="M7"/>
  <c r="E51" i="12"/>
  <c r="Z43"/>
  <c r="R42"/>
  <c r="N41"/>
  <c r="M41"/>
  <c r="H41"/>
  <c r="G41"/>
  <c r="F40"/>
  <c r="F42"/>
  <c r="E40"/>
  <c r="E42"/>
  <c r="D40"/>
  <c r="D42"/>
  <c r="C40"/>
  <c r="C42"/>
  <c r="N39"/>
  <c r="M39"/>
  <c r="H39"/>
  <c r="G39"/>
  <c r="R38"/>
  <c r="N37"/>
  <c r="M37"/>
  <c r="H37"/>
  <c r="G37"/>
  <c r="G40"/>
  <c r="G42"/>
  <c r="N35"/>
  <c r="M35"/>
  <c r="H35"/>
  <c r="H40"/>
  <c r="H42"/>
  <c r="G35"/>
  <c r="E34"/>
  <c r="U33"/>
  <c r="Q33"/>
  <c r="P33"/>
  <c r="O33"/>
  <c r="L33"/>
  <c r="L34"/>
  <c r="L40"/>
  <c r="L42"/>
  <c r="K33"/>
  <c r="J33"/>
  <c r="I33"/>
  <c r="I34"/>
  <c r="I40"/>
  <c r="I42"/>
  <c r="E33"/>
  <c r="D33"/>
  <c r="D34"/>
  <c r="C33"/>
  <c r="R32"/>
  <c r="N32"/>
  <c r="M32"/>
  <c r="H32"/>
  <c r="G32"/>
  <c r="R31"/>
  <c r="N31"/>
  <c r="M31"/>
  <c r="H31"/>
  <c r="G31"/>
  <c r="R30"/>
  <c r="N30"/>
  <c r="M30"/>
  <c r="H30"/>
  <c r="R29"/>
  <c r="N29"/>
  <c r="M29"/>
  <c r="H29"/>
  <c r="G29"/>
  <c r="R28"/>
  <c r="N28"/>
  <c r="M28"/>
  <c r="H28"/>
  <c r="R27"/>
  <c r="N27"/>
  <c r="M27"/>
  <c r="H27"/>
  <c r="G27"/>
  <c r="R26"/>
  <c r="N26"/>
  <c r="M26"/>
  <c r="H26"/>
  <c r="G26"/>
  <c r="R25"/>
  <c r="N25"/>
  <c r="M25"/>
  <c r="H25"/>
  <c r="G25"/>
  <c r="R24"/>
  <c r="N24"/>
  <c r="M24"/>
  <c r="H24"/>
  <c r="G24"/>
  <c r="R23"/>
  <c r="R33"/>
  <c r="N23"/>
  <c r="N33"/>
  <c r="M23"/>
  <c r="M33"/>
  <c r="H23"/>
  <c r="H33"/>
  <c r="G23"/>
  <c r="G33"/>
  <c r="V22"/>
  <c r="U22"/>
  <c r="U34"/>
  <c r="U40"/>
  <c r="U42"/>
  <c r="Q22"/>
  <c r="Q34"/>
  <c r="P22"/>
  <c r="P34"/>
  <c r="O22"/>
  <c r="O34"/>
  <c r="O40"/>
  <c r="L22"/>
  <c r="K22"/>
  <c r="K34"/>
  <c r="K40"/>
  <c r="K42"/>
  <c r="J22"/>
  <c r="J34"/>
  <c r="J40"/>
  <c r="J42"/>
  <c r="I22"/>
  <c r="F22"/>
  <c r="F34"/>
  <c r="E22"/>
  <c r="D22"/>
  <c r="C22"/>
  <c r="C34"/>
  <c r="R21"/>
  <c r="N21"/>
  <c r="M21"/>
  <c r="H21"/>
  <c r="G21"/>
  <c r="R19"/>
  <c r="N19"/>
  <c r="M19"/>
  <c r="H19"/>
  <c r="G19"/>
  <c r="R17"/>
  <c r="M17"/>
  <c r="H17"/>
  <c r="G17"/>
  <c r="R15"/>
  <c r="N15"/>
  <c r="M15"/>
  <c r="H15"/>
  <c r="G15"/>
  <c r="R13"/>
  <c r="N13"/>
  <c r="M13"/>
  <c r="H13"/>
  <c r="G13"/>
  <c r="R11"/>
  <c r="N11"/>
  <c r="M11"/>
  <c r="H11"/>
  <c r="G11"/>
  <c r="Z10"/>
  <c r="R9"/>
  <c r="V9"/>
  <c r="N9"/>
  <c r="M9"/>
  <c r="H9"/>
  <c r="H22"/>
  <c r="H34"/>
  <c r="G9"/>
  <c r="G22"/>
  <c r="G34"/>
  <c r="R7"/>
  <c r="N7"/>
  <c r="N22"/>
  <c r="M7"/>
  <c r="M22"/>
  <c r="M34"/>
  <c r="M40"/>
  <c r="M42"/>
  <c r="T42" i="8"/>
  <c r="R38"/>
  <c r="R15"/>
  <c r="R7"/>
  <c r="R13"/>
  <c r="R11"/>
  <c r="T11"/>
  <c r="J22"/>
  <c r="J34"/>
  <c r="J40"/>
  <c r="J42"/>
  <c r="M19"/>
  <c r="E51"/>
  <c r="Z43"/>
  <c r="N41"/>
  <c r="M41"/>
  <c r="H41"/>
  <c r="G41"/>
  <c r="S39"/>
  <c r="N39"/>
  <c r="M39"/>
  <c r="H39"/>
  <c r="G39"/>
  <c r="S37"/>
  <c r="T37"/>
  <c r="N37"/>
  <c r="M37"/>
  <c r="H37"/>
  <c r="G37"/>
  <c r="S35"/>
  <c r="N35"/>
  <c r="M35"/>
  <c r="H35"/>
  <c r="H40"/>
  <c r="H42"/>
  <c r="G35"/>
  <c r="G40"/>
  <c r="G42"/>
  <c r="U33"/>
  <c r="Q33"/>
  <c r="P33"/>
  <c r="O33"/>
  <c r="L33"/>
  <c r="K33"/>
  <c r="J33"/>
  <c r="I33"/>
  <c r="E33"/>
  <c r="D33"/>
  <c r="C33"/>
  <c r="C34"/>
  <c r="S32"/>
  <c r="R32"/>
  <c r="N32"/>
  <c r="M32"/>
  <c r="H32"/>
  <c r="G32"/>
  <c r="S31"/>
  <c r="R31"/>
  <c r="N31"/>
  <c r="M31"/>
  <c r="H31"/>
  <c r="G31"/>
  <c r="S30"/>
  <c r="R30"/>
  <c r="N30"/>
  <c r="M30"/>
  <c r="H30"/>
  <c r="S29"/>
  <c r="R29"/>
  <c r="T29"/>
  <c r="N29"/>
  <c r="M29"/>
  <c r="H29"/>
  <c r="G29"/>
  <c r="S28"/>
  <c r="R28"/>
  <c r="T28"/>
  <c r="N28"/>
  <c r="M28"/>
  <c r="H28"/>
  <c r="S27"/>
  <c r="R27"/>
  <c r="T27"/>
  <c r="N27"/>
  <c r="M27"/>
  <c r="H27"/>
  <c r="G27"/>
  <c r="S26"/>
  <c r="R26"/>
  <c r="N26"/>
  <c r="M26"/>
  <c r="M33"/>
  <c r="H26"/>
  <c r="G26"/>
  <c r="S25"/>
  <c r="R25"/>
  <c r="T25"/>
  <c r="N25"/>
  <c r="M25"/>
  <c r="H25"/>
  <c r="G25"/>
  <c r="S24"/>
  <c r="R24"/>
  <c r="N24"/>
  <c r="M24"/>
  <c r="H24"/>
  <c r="G24"/>
  <c r="T23"/>
  <c r="T33"/>
  <c r="S23"/>
  <c r="S33"/>
  <c r="R23"/>
  <c r="R33"/>
  <c r="N23"/>
  <c r="N33"/>
  <c r="M23"/>
  <c r="H23"/>
  <c r="H33"/>
  <c r="G23"/>
  <c r="G33"/>
  <c r="V22"/>
  <c r="U22"/>
  <c r="U34"/>
  <c r="U40"/>
  <c r="U42"/>
  <c r="Q22"/>
  <c r="Q34"/>
  <c r="P22"/>
  <c r="P34"/>
  <c r="O22"/>
  <c r="O34"/>
  <c r="O40"/>
  <c r="L22"/>
  <c r="L34"/>
  <c r="L40"/>
  <c r="L42"/>
  <c r="K22"/>
  <c r="K34"/>
  <c r="K40"/>
  <c r="K42"/>
  <c r="I22"/>
  <c r="I34"/>
  <c r="I40"/>
  <c r="I42"/>
  <c r="F22"/>
  <c r="F34"/>
  <c r="F40"/>
  <c r="F42"/>
  <c r="E22"/>
  <c r="E34"/>
  <c r="E40"/>
  <c r="E42"/>
  <c r="D22"/>
  <c r="D34"/>
  <c r="D40"/>
  <c r="D42"/>
  <c r="C22"/>
  <c r="S21"/>
  <c r="R21"/>
  <c r="T21"/>
  <c r="N21"/>
  <c r="M21"/>
  <c r="H21"/>
  <c r="G21"/>
  <c r="S19"/>
  <c r="R19"/>
  <c r="T19"/>
  <c r="N19"/>
  <c r="H19"/>
  <c r="G19"/>
  <c r="S17"/>
  <c r="R17"/>
  <c r="T17"/>
  <c r="M17"/>
  <c r="H17"/>
  <c r="G17"/>
  <c r="S15"/>
  <c r="N15"/>
  <c r="M15"/>
  <c r="H15"/>
  <c r="G15"/>
  <c r="S13"/>
  <c r="N13"/>
  <c r="M13"/>
  <c r="H13"/>
  <c r="G13"/>
  <c r="S11"/>
  <c r="N11"/>
  <c r="M11"/>
  <c r="H11"/>
  <c r="H22"/>
  <c r="H34"/>
  <c r="G11"/>
  <c r="Z10"/>
  <c r="S9"/>
  <c r="V9"/>
  <c r="R9"/>
  <c r="T9"/>
  <c r="N9"/>
  <c r="M9"/>
  <c r="H9"/>
  <c r="G9"/>
  <c r="G22"/>
  <c r="S7"/>
  <c r="S22"/>
  <c r="S34"/>
  <c r="S40"/>
  <c r="S42"/>
  <c r="N7"/>
  <c r="N22"/>
  <c r="N34"/>
  <c r="N40"/>
  <c r="N42"/>
  <c r="M7"/>
  <c r="M22"/>
  <c r="M34"/>
  <c r="M40"/>
  <c r="M42"/>
  <c r="U34" i="3"/>
  <c r="R28"/>
  <c r="R24"/>
  <c r="T24"/>
  <c r="U7"/>
  <c r="U22"/>
  <c r="U35"/>
  <c r="U41"/>
  <c r="U43"/>
  <c r="S30"/>
  <c r="R30"/>
  <c r="T30"/>
  <c r="G26"/>
  <c r="G7"/>
  <c r="G22"/>
  <c r="H7"/>
  <c r="M7"/>
  <c r="N7"/>
  <c r="N22"/>
  <c r="N35"/>
  <c r="N41"/>
  <c r="N43"/>
  <c r="S7"/>
  <c r="S22"/>
  <c r="G9"/>
  <c r="H9"/>
  <c r="M9"/>
  <c r="N9"/>
  <c r="R9"/>
  <c r="T9"/>
  <c r="S9"/>
  <c r="Z10"/>
  <c r="G11"/>
  <c r="H11"/>
  <c r="M11"/>
  <c r="N11"/>
  <c r="R11"/>
  <c r="T11"/>
  <c r="S11"/>
  <c r="G13"/>
  <c r="H13"/>
  <c r="M13"/>
  <c r="N13"/>
  <c r="R13"/>
  <c r="T13"/>
  <c r="S13"/>
  <c r="G15"/>
  <c r="H15"/>
  <c r="M15"/>
  <c r="N15"/>
  <c r="R15"/>
  <c r="T15"/>
  <c r="S15"/>
  <c r="G17"/>
  <c r="H17"/>
  <c r="M17"/>
  <c r="N17"/>
  <c r="R17"/>
  <c r="T17"/>
  <c r="S17"/>
  <c r="G19"/>
  <c r="H19"/>
  <c r="M19"/>
  <c r="N19"/>
  <c r="R19"/>
  <c r="T19"/>
  <c r="S19"/>
  <c r="G21"/>
  <c r="H21"/>
  <c r="H22"/>
  <c r="M21"/>
  <c r="N21"/>
  <c r="R21"/>
  <c r="T21"/>
  <c r="S21"/>
  <c r="C22"/>
  <c r="C35"/>
  <c r="C41"/>
  <c r="C43"/>
  <c r="D22"/>
  <c r="D35"/>
  <c r="D41"/>
  <c r="D43"/>
  <c r="E22"/>
  <c r="E35"/>
  <c r="E41"/>
  <c r="E43"/>
  <c r="F22"/>
  <c r="I22"/>
  <c r="J22"/>
  <c r="K22"/>
  <c r="L22"/>
  <c r="O22"/>
  <c r="O35"/>
  <c r="O41"/>
  <c r="O43"/>
  <c r="P22"/>
  <c r="P35"/>
  <c r="P41"/>
  <c r="P43"/>
  <c r="Q22"/>
  <c r="Q35"/>
  <c r="Q41"/>
  <c r="Q43"/>
  <c r="V22"/>
  <c r="G23"/>
  <c r="G34"/>
  <c r="H23"/>
  <c r="H34"/>
  <c r="M23"/>
  <c r="N23"/>
  <c r="R23"/>
  <c r="S23"/>
  <c r="S34"/>
  <c r="G24"/>
  <c r="H24"/>
  <c r="M24"/>
  <c r="N24"/>
  <c r="S24"/>
  <c r="G25"/>
  <c r="H25"/>
  <c r="M25"/>
  <c r="N25"/>
  <c r="N34"/>
  <c r="R25"/>
  <c r="T25"/>
  <c r="S25"/>
  <c r="H26"/>
  <c r="M26"/>
  <c r="N26"/>
  <c r="R26"/>
  <c r="T26"/>
  <c r="S26"/>
  <c r="G27"/>
  <c r="H27"/>
  <c r="M27"/>
  <c r="N27"/>
  <c r="R27"/>
  <c r="T27"/>
  <c r="S27"/>
  <c r="H28"/>
  <c r="M28"/>
  <c r="N28"/>
  <c r="S28"/>
  <c r="T28"/>
  <c r="G29"/>
  <c r="H29"/>
  <c r="M29"/>
  <c r="N29"/>
  <c r="R29"/>
  <c r="T29"/>
  <c r="S29"/>
  <c r="H30"/>
  <c r="M30"/>
  <c r="N30"/>
  <c r="G31"/>
  <c r="H31"/>
  <c r="M31"/>
  <c r="N31"/>
  <c r="R31"/>
  <c r="T31"/>
  <c r="S31"/>
  <c r="G33"/>
  <c r="H33"/>
  <c r="M33"/>
  <c r="N33"/>
  <c r="R33"/>
  <c r="T33"/>
  <c r="S33"/>
  <c r="C34"/>
  <c r="D34"/>
  <c r="E34"/>
  <c r="F34"/>
  <c r="I34"/>
  <c r="I35"/>
  <c r="I41"/>
  <c r="I43"/>
  <c r="J34"/>
  <c r="K34"/>
  <c r="K35"/>
  <c r="K41"/>
  <c r="K43"/>
  <c r="L34"/>
  <c r="L35"/>
  <c r="L41"/>
  <c r="L43"/>
  <c r="O34"/>
  <c r="P34"/>
  <c r="Q34"/>
  <c r="G36"/>
  <c r="H36"/>
  <c r="M36"/>
  <c r="N36"/>
  <c r="R36"/>
  <c r="T36"/>
  <c r="S36"/>
  <c r="G38"/>
  <c r="H38"/>
  <c r="M38"/>
  <c r="N38"/>
  <c r="R38"/>
  <c r="T38"/>
  <c r="S38"/>
  <c r="G40"/>
  <c r="H40"/>
  <c r="M40"/>
  <c r="N40"/>
  <c r="R40"/>
  <c r="T40"/>
  <c r="S40"/>
  <c r="G42"/>
  <c r="H42"/>
  <c r="M42"/>
  <c r="N42"/>
  <c r="R42"/>
  <c r="T42"/>
  <c r="S42"/>
  <c r="Z44"/>
  <c r="E52"/>
  <c r="J35"/>
  <c r="J41"/>
  <c r="J43"/>
  <c r="M34"/>
  <c r="M22"/>
  <c r="M35"/>
  <c r="M41"/>
  <c r="M43"/>
  <c r="F35"/>
  <c r="F41"/>
  <c r="F43"/>
  <c r="T23"/>
  <c r="C40" i="8"/>
  <c r="C42"/>
  <c r="R22"/>
  <c r="R34"/>
  <c r="R36"/>
  <c r="R42"/>
  <c r="T34" i="3"/>
  <c r="H35"/>
  <c r="H41"/>
  <c r="H43"/>
  <c r="S35"/>
  <c r="S41"/>
  <c r="S43"/>
  <c r="G35"/>
  <c r="G41"/>
  <c r="G43"/>
  <c r="G34" i="8"/>
  <c r="T22"/>
  <c r="T34"/>
  <c r="T36"/>
  <c r="N34" i="12"/>
  <c r="N40"/>
  <c r="N42"/>
  <c r="R34" i="3"/>
  <c r="R7"/>
  <c r="R22" i="12"/>
  <c r="R34"/>
  <c r="R36"/>
  <c r="T7" i="3"/>
  <c r="T22"/>
  <c r="T35"/>
  <c r="T41"/>
  <c r="T43"/>
  <c r="R22"/>
  <c r="R35"/>
  <c r="R41"/>
  <c r="R43"/>
  <c r="Q27" i="13"/>
  <c r="S31"/>
  <c r="N27"/>
  <c r="N31"/>
  <c r="N33"/>
  <c r="H27"/>
  <c r="T7"/>
  <c r="R20"/>
  <c r="R7"/>
  <c r="T15"/>
  <c r="S33"/>
  <c r="Q33"/>
  <c r="Q31"/>
  <c r="R15"/>
  <c r="T27"/>
  <c r="T31"/>
  <c r="R27"/>
  <c r="T33"/>
  <c r="R33"/>
  <c r="R31"/>
  <c r="U27" i="14"/>
  <c r="U31"/>
  <c r="U33"/>
  <c r="T26" i="15" l="1"/>
  <c r="R26" s="1"/>
  <c r="S27"/>
  <c r="T7"/>
  <c r="T15" s="1"/>
  <c r="R15" s="1"/>
  <c r="S32"/>
  <c r="Q27"/>
  <c r="Q15"/>
  <c r="R19"/>
  <c r="V27" i="14"/>
  <c r="V31" s="1"/>
  <c r="V33" s="1"/>
  <c r="T26"/>
  <c r="R26" s="1"/>
  <c r="T7"/>
  <c r="R7" s="1"/>
  <c r="S27"/>
  <c r="S31" s="1"/>
  <c r="Q31" s="1"/>
  <c r="R7" i="15" l="1"/>
  <c r="T27"/>
  <c r="T32" s="1"/>
  <c r="S34"/>
  <c r="Q34" s="1"/>
  <c r="Q32"/>
  <c r="T15" i="14"/>
  <c r="R15" s="1"/>
  <c r="S33"/>
  <c r="Q33" s="1"/>
  <c r="Q27"/>
  <c r="R27" i="15" l="1"/>
  <c r="T34"/>
  <c r="R34" s="1"/>
  <c r="R32"/>
  <c r="T27" i="14"/>
  <c r="R27" s="1"/>
  <c r="T31" l="1"/>
  <c r="T33" s="1"/>
  <c r="R33" s="1"/>
  <c r="R31" l="1"/>
</calcChain>
</file>

<file path=xl/sharedStrings.xml><?xml version="1.0" encoding="utf-8"?>
<sst xmlns="http://schemas.openxmlformats.org/spreadsheetml/2006/main" count="542" uniqueCount="72">
  <si>
    <t/>
  </si>
  <si>
    <t>SCHEME</t>
  </si>
  <si>
    <t xml:space="preserve">NSC VI </t>
  </si>
  <si>
    <t>NSC VIII</t>
  </si>
  <si>
    <t>IVP</t>
  </si>
  <si>
    <t>KVP</t>
  </si>
  <si>
    <t>PPF (P.O)</t>
  </si>
  <si>
    <t xml:space="preserve"> </t>
  </si>
  <si>
    <t>Upto Pre- month</t>
  </si>
  <si>
    <t>During the month</t>
  </si>
  <si>
    <t>Upto the month</t>
  </si>
  <si>
    <t>Gross</t>
  </si>
  <si>
    <t>Net</t>
  </si>
  <si>
    <t>NSS</t>
  </si>
  <si>
    <t>MIS</t>
  </si>
  <si>
    <t>TD 1yr</t>
  </si>
  <si>
    <t>TD 2yr</t>
  </si>
  <si>
    <t>TD 3yr</t>
  </si>
  <si>
    <t>TD 5yr</t>
  </si>
  <si>
    <t>CTD</t>
  </si>
  <si>
    <t>RD</t>
  </si>
  <si>
    <t>Passbook total</t>
  </si>
  <si>
    <t>POSA</t>
  </si>
  <si>
    <t>Certificate total</t>
  </si>
  <si>
    <t>Certificate Total+PBtotal</t>
  </si>
  <si>
    <t>Non - POSA</t>
  </si>
  <si>
    <t>SCSS</t>
  </si>
  <si>
    <t>(Rupees in Crores)</t>
  </si>
  <si>
    <t>Sl
No</t>
  </si>
  <si>
    <t>11</t>
  </si>
  <si>
    <t>SSA</t>
  </si>
  <si>
    <t>NON POSA includes schemes like POMIS, POTD, NSC, KVP, PPF NSS ,SCSS and Sukanya Samriddhi  Account</t>
  </si>
  <si>
    <t>withdrawal</t>
  </si>
  <si>
    <t>Apr</t>
  </si>
  <si>
    <t>May</t>
  </si>
  <si>
    <t>gross</t>
  </si>
  <si>
    <t>NDB</t>
  </si>
  <si>
    <t>STATEMENT - II</t>
  </si>
  <si>
    <t>Commissioner of Small Savings</t>
  </si>
  <si>
    <t>NSC V</t>
  </si>
  <si>
    <t xml:space="preserve">NSC  VII  </t>
  </si>
  <si>
    <t>7 Yr IV</t>
  </si>
  <si>
    <t>12 Yr NDC</t>
  </si>
  <si>
    <t>10 Yr NSC IX</t>
  </si>
  <si>
    <t>G/TOTAL</t>
  </si>
  <si>
    <t>SCRIP-WISE SMALL SAVINGS COLLECTION PARTICULARS  FOR  THREE YEARS DURING  &amp; UPTO THE MONTH OF SEPTEMBER 2018</t>
  </si>
  <si>
    <t>With-
drawal 09/2018</t>
  </si>
  <si>
    <t>2016- 2017   (SEPTEMBER)</t>
  </si>
  <si>
    <t>2017-2018   (SEPTEMBER)</t>
  </si>
  <si>
    <t>2018-2019   (SEPTEMBER)</t>
  </si>
  <si>
    <t>SCRIP-WISE SMALL SAVINGS COLLECTION PARTICULARS  FOR  THREE YEARS DURING  &amp; UPTO THE MONTH OF OCTOBER 2018</t>
  </si>
  <si>
    <t>10yrNSCIX</t>
  </si>
  <si>
    <t>2016- 2017   (OCTOBER)</t>
  </si>
  <si>
    <t>2017-2018   (OCTOBER)</t>
  </si>
  <si>
    <t>2018-2019   (0CTOBER)</t>
  </si>
  <si>
    <t>1326,60</t>
  </si>
  <si>
    <t>Certficatate Total+PBTotal</t>
  </si>
  <si>
    <t xml:space="preserve">     </t>
  </si>
  <si>
    <t xml:space="preserve">                               </t>
  </si>
  <si>
    <t>2018-2019   (NOVEBER)</t>
  </si>
  <si>
    <t>2017-2018   (NOVEBER)</t>
  </si>
  <si>
    <t>2016- 2017   (NOVEBER)</t>
  </si>
  <si>
    <t>SCRIP-WISE SMALL SAVINGS COLLECTION PARTICULARS  FOR  THREE YEARS DURING  &amp; UPTO THE MONTH OF NOVEMBER 2018</t>
  </si>
  <si>
    <t xml:space="preserve">              </t>
  </si>
  <si>
    <t>With-
drawal 11/2018 upto</t>
  </si>
  <si>
    <t>SCRIP-WISE SMALL SAVINGS COLLECTION PARTICULARS  FOR  THREE YEARS DURING  &amp; UPTO THE MONTH OF MARCH  2019</t>
  </si>
  <si>
    <t>2018-2019   (MARCH)</t>
  </si>
  <si>
    <t>With-
drawal 3/2019 upto</t>
  </si>
  <si>
    <t>2017-2018   (MARCH)</t>
  </si>
  <si>
    <t>2016- 2017   (MARCH )</t>
  </si>
  <si>
    <t>.</t>
  </si>
  <si>
    <t>PPF(Bank)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</si>
</sst>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0_)"/>
  </numFmts>
  <fonts count="19">
    <font>
      <sz val="10"/>
      <name val="Courier"/>
    </font>
    <font>
      <sz val="10"/>
      <name val="Arial"/>
      <family val="2"/>
    </font>
    <font>
      <u/>
      <sz val="7.5"/>
      <color indexed="12"/>
      <name val="Courier"/>
      <family val="3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b/>
      <sz val="7.5"/>
      <color indexed="12"/>
      <name val="Courier"/>
      <family val="3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4">
    <xf numFmtId="164" fontId="0" fillId="0" borderId="0" xfId="0"/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 applyProtection="1">
      <alignment horizontal="center"/>
    </xf>
    <xf numFmtId="164" fontId="8" fillId="0" borderId="0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 applyProtection="1">
      <alignment horizontal="center"/>
    </xf>
    <xf numFmtId="164" fontId="4" fillId="0" borderId="3" xfId="0" applyFont="1" applyBorder="1" applyAlignment="1" applyProtection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5" xfId="0" applyFont="1" applyBorder="1" applyAlignment="1" applyProtection="1">
      <alignment horizontal="center"/>
    </xf>
    <xf numFmtId="164" fontId="4" fillId="0" borderId="0" xfId="0" quotePrefix="1" applyFont="1" applyBorder="1" applyAlignment="1">
      <alignment horizontal="center"/>
    </xf>
    <xf numFmtId="164" fontId="4" fillId="0" borderId="5" xfId="0" quotePrefix="1" applyFont="1" applyBorder="1" applyAlignment="1" applyProtection="1">
      <alignment horizontal="center"/>
    </xf>
    <xf numFmtId="164" fontId="4" fillId="0" borderId="4" xfId="0" quotePrefix="1" applyFont="1" applyBorder="1" applyAlignment="1">
      <alignment horizontal="center"/>
    </xf>
    <xf numFmtId="164" fontId="5" fillId="0" borderId="6" xfId="0" applyFont="1" applyBorder="1" applyAlignment="1" applyProtection="1">
      <alignment horizontal="center"/>
    </xf>
    <xf numFmtId="164" fontId="4" fillId="0" borderId="7" xfId="0" quotePrefix="1" applyFont="1" applyBorder="1" applyAlignment="1" applyProtection="1">
      <alignment horizontal="center"/>
    </xf>
    <xf numFmtId="164" fontId="4" fillId="0" borderId="0" xfId="0" quotePrefix="1" applyFont="1" applyBorder="1" applyAlignment="1" applyProtection="1">
      <alignment horizontal="center"/>
    </xf>
    <xf numFmtId="164" fontId="4" fillId="0" borderId="4" xfId="0" applyFont="1" applyBorder="1" applyAlignment="1" applyProtection="1">
      <alignment horizontal="center"/>
    </xf>
    <xf numFmtId="164" fontId="4" fillId="0" borderId="8" xfId="0" applyFont="1" applyBorder="1" applyAlignment="1" applyProtection="1">
      <alignment horizontal="center"/>
    </xf>
    <xf numFmtId="164" fontId="5" fillId="0" borderId="6" xfId="0" applyFont="1" applyBorder="1" applyAlignment="1" applyProtection="1">
      <alignment horizontal="center" vertical="center"/>
    </xf>
    <xf numFmtId="164" fontId="5" fillId="0" borderId="9" xfId="0" applyFont="1" applyBorder="1" applyAlignment="1" applyProtection="1">
      <alignment horizontal="center" vertical="center"/>
    </xf>
    <xf numFmtId="164" fontId="4" fillId="0" borderId="4" xfId="0" quotePrefix="1" applyFont="1" applyBorder="1" applyAlignment="1" applyProtection="1">
      <alignment horizontal="center"/>
    </xf>
    <xf numFmtId="164" fontId="4" fillId="0" borderId="10" xfId="0" applyFont="1" applyBorder="1" applyAlignment="1" applyProtection="1">
      <alignment horizontal="center"/>
    </xf>
    <xf numFmtId="164" fontId="4" fillId="0" borderId="11" xfId="0" applyFont="1" applyBorder="1" applyAlignment="1">
      <alignment horizontal="center"/>
    </xf>
    <xf numFmtId="164" fontId="4" fillId="0" borderId="9" xfId="0" quotePrefix="1" applyFont="1" applyBorder="1" applyAlignment="1" applyProtection="1">
      <alignment horizontal="center"/>
    </xf>
    <xf numFmtId="164" fontId="4" fillId="0" borderId="11" xfId="0" applyFont="1" applyBorder="1" applyAlignment="1" applyProtection="1">
      <alignment horizontal="center"/>
    </xf>
    <xf numFmtId="164" fontId="4" fillId="0" borderId="12" xfId="0" applyFont="1" applyFill="1" applyBorder="1" applyAlignment="1">
      <alignment horizontal="center"/>
    </xf>
    <xf numFmtId="164" fontId="5" fillId="0" borderId="13" xfId="0" applyFont="1" applyBorder="1" applyAlignment="1" applyProtection="1">
      <alignment horizontal="center"/>
    </xf>
    <xf numFmtId="164" fontId="5" fillId="0" borderId="14" xfId="0" applyFont="1" applyBorder="1" applyAlignment="1" applyProtection="1">
      <alignment horizontal="center"/>
    </xf>
    <xf numFmtId="164" fontId="5" fillId="0" borderId="15" xfId="0" applyFont="1" applyBorder="1" applyAlignment="1" applyProtection="1">
      <alignment horizontal="center"/>
    </xf>
    <xf numFmtId="164" fontId="4" fillId="0" borderId="7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17" xfId="0" applyFont="1" applyBorder="1" applyAlignment="1" applyProtection="1">
      <alignment horizontal="center"/>
    </xf>
    <xf numFmtId="164" fontId="5" fillId="0" borderId="18" xfId="0" applyFont="1" applyBorder="1" applyAlignment="1" applyProtection="1">
      <alignment horizontal="center"/>
    </xf>
    <xf numFmtId="164" fontId="5" fillId="0" borderId="19" xfId="0" applyFont="1" applyBorder="1" applyAlignment="1" applyProtection="1">
      <alignment horizontal="center"/>
    </xf>
    <xf numFmtId="164" fontId="5" fillId="0" borderId="20" xfId="0" applyFont="1" applyBorder="1" applyAlignment="1" applyProtection="1">
      <alignment horizontal="center"/>
    </xf>
    <xf numFmtId="164" fontId="5" fillId="0" borderId="21" xfId="0" applyFont="1" applyBorder="1" applyAlignment="1" applyProtection="1">
      <alignment horizontal="center"/>
    </xf>
    <xf numFmtId="164" fontId="5" fillId="0" borderId="22" xfId="0" applyFont="1" applyBorder="1" applyAlignment="1" applyProtection="1">
      <alignment horizontal="center"/>
    </xf>
    <xf numFmtId="164" fontId="4" fillId="0" borderId="7" xfId="0" applyFont="1" applyBorder="1" applyAlignment="1" applyProtection="1">
      <alignment horizontal="center"/>
    </xf>
    <xf numFmtId="164" fontId="7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4" fontId="4" fillId="0" borderId="24" xfId="0" applyFont="1" applyBorder="1" applyAlignment="1" applyProtection="1">
      <alignment horizontal="center"/>
    </xf>
    <xf numFmtId="164" fontId="4" fillId="0" borderId="25" xfId="0" applyFont="1" applyBorder="1" applyAlignment="1">
      <alignment horizontal="center"/>
    </xf>
    <xf numFmtId="164" fontId="4" fillId="0" borderId="25" xfId="0" applyFont="1" applyBorder="1" applyAlignment="1" applyProtection="1">
      <alignment horizontal="center"/>
    </xf>
    <xf numFmtId="164" fontId="4" fillId="0" borderId="26" xfId="0" applyFont="1" applyBorder="1" applyAlignment="1">
      <alignment horizontal="center"/>
    </xf>
    <xf numFmtId="164" fontId="4" fillId="0" borderId="25" xfId="0" quotePrefix="1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12" xfId="0" applyFont="1" applyBorder="1" applyAlignment="1" applyProtection="1">
      <alignment horizontal="center"/>
    </xf>
    <xf numFmtId="164" fontId="5" fillId="0" borderId="15" xfId="0" applyFont="1" applyBorder="1" applyAlignment="1" applyProtection="1">
      <alignment horizontal="center" vertical="center"/>
    </xf>
    <xf numFmtId="164" fontId="4" fillId="0" borderId="27" xfId="0" applyFont="1" applyBorder="1" applyAlignment="1" applyProtection="1">
      <alignment horizontal="center"/>
    </xf>
    <xf numFmtId="164" fontId="4" fillId="0" borderId="28" xfId="0" applyFont="1" applyBorder="1" applyAlignment="1">
      <alignment horizontal="center"/>
    </xf>
    <xf numFmtId="164" fontId="5" fillId="0" borderId="13" xfId="0" applyFont="1" applyBorder="1" applyAlignment="1" applyProtection="1">
      <alignment horizontal="center" vertical="center"/>
    </xf>
    <xf numFmtId="164" fontId="5" fillId="0" borderId="11" xfId="0" applyFont="1" applyBorder="1" applyAlignment="1" applyProtection="1">
      <alignment horizontal="center" vertical="center"/>
    </xf>
    <xf numFmtId="164" fontId="4" fillId="0" borderId="29" xfId="0" applyFont="1" applyBorder="1" applyAlignment="1">
      <alignment horizontal="center"/>
    </xf>
    <xf numFmtId="164" fontId="4" fillId="0" borderId="30" xfId="0" applyFont="1" applyBorder="1" applyAlignment="1">
      <alignment horizontal="center"/>
    </xf>
    <xf numFmtId="164" fontId="5" fillId="0" borderId="31" xfId="0" applyFont="1" applyBorder="1" applyAlignment="1" applyProtection="1">
      <alignment horizontal="center"/>
    </xf>
    <xf numFmtId="164" fontId="4" fillId="0" borderId="30" xfId="0" applyFont="1" applyBorder="1" applyAlignment="1" applyProtection="1">
      <alignment horizontal="center"/>
    </xf>
    <xf numFmtId="164" fontId="4" fillId="0" borderId="30" xfId="0" quotePrefix="1" applyFont="1" applyBorder="1" applyAlignment="1">
      <alignment horizontal="center"/>
    </xf>
    <xf numFmtId="164" fontId="4" fillId="0" borderId="30" xfId="0" quotePrefix="1" applyFont="1" applyBorder="1" applyAlignment="1" applyProtection="1">
      <alignment horizontal="center"/>
    </xf>
    <xf numFmtId="164" fontId="5" fillId="0" borderId="31" xfId="0" applyFont="1" applyBorder="1" applyAlignment="1" applyProtection="1">
      <alignment horizontal="center" vertical="center"/>
    </xf>
    <xf numFmtId="164" fontId="5" fillId="0" borderId="32" xfId="0" applyFont="1" applyBorder="1" applyAlignment="1" applyProtection="1">
      <alignment horizontal="center" vertical="center"/>
    </xf>
    <xf numFmtId="164" fontId="4" fillId="0" borderId="32" xfId="0" quotePrefix="1" applyFont="1" applyBorder="1" applyAlignment="1" applyProtection="1">
      <alignment horizontal="center"/>
    </xf>
    <xf numFmtId="164" fontId="4" fillId="0" borderId="33" xfId="0" applyFont="1" applyBorder="1" applyAlignment="1" applyProtection="1">
      <alignment horizontal="center"/>
    </xf>
    <xf numFmtId="164" fontId="4" fillId="0" borderId="34" xfId="0" applyFont="1" applyBorder="1" applyAlignment="1">
      <alignment horizontal="center"/>
    </xf>
    <xf numFmtId="164" fontId="4" fillId="0" borderId="35" xfId="0" quotePrefix="1" applyFont="1" applyBorder="1" applyAlignment="1" applyProtection="1">
      <alignment horizontal="center"/>
    </xf>
    <xf numFmtId="164" fontId="4" fillId="0" borderId="33" xfId="0" applyFont="1" applyBorder="1" applyAlignment="1">
      <alignment horizontal="center"/>
    </xf>
    <xf numFmtId="164" fontId="4" fillId="0" borderId="29" xfId="0" applyFont="1" applyBorder="1" applyAlignment="1" applyProtection="1">
      <alignment horizontal="center"/>
    </xf>
    <xf numFmtId="164" fontId="4" fillId="0" borderId="33" xfId="0" quotePrefix="1" applyFont="1" applyBorder="1" applyAlignment="1" applyProtection="1">
      <alignment horizontal="center"/>
    </xf>
    <xf numFmtId="164" fontId="5" fillId="0" borderId="14" xfId="0" applyFont="1" applyBorder="1" applyAlignment="1" applyProtection="1">
      <alignment horizontal="center" vertical="center"/>
    </xf>
    <xf numFmtId="164" fontId="5" fillId="0" borderId="8" xfId="0" applyFont="1" applyBorder="1" applyAlignment="1" applyProtection="1">
      <alignment horizontal="center" vertical="center"/>
    </xf>
    <xf numFmtId="164" fontId="5" fillId="0" borderId="27" xfId="0" applyFont="1" applyBorder="1" applyAlignment="1" applyProtection="1">
      <alignment horizontal="center"/>
    </xf>
    <xf numFmtId="164" fontId="4" fillId="0" borderId="36" xfId="0" applyFont="1" applyBorder="1" applyAlignment="1">
      <alignment horizontal="center"/>
    </xf>
    <xf numFmtId="164" fontId="5" fillId="0" borderId="37" xfId="0" applyFont="1" applyBorder="1" applyAlignment="1" applyProtection="1">
      <alignment horizontal="center"/>
    </xf>
    <xf numFmtId="164" fontId="4" fillId="0" borderId="38" xfId="0" applyFont="1" applyBorder="1" applyAlignment="1">
      <alignment horizontal="center"/>
    </xf>
    <xf numFmtId="164" fontId="5" fillId="0" borderId="39" xfId="0" applyFont="1" applyBorder="1" applyAlignment="1" applyProtection="1">
      <alignment horizontal="center"/>
    </xf>
    <xf numFmtId="164" fontId="4" fillId="0" borderId="40" xfId="0" applyFont="1" applyBorder="1" applyAlignment="1">
      <alignment horizontal="center"/>
    </xf>
    <xf numFmtId="164" fontId="4" fillId="0" borderId="32" xfId="0" applyFont="1" applyBorder="1" applyAlignment="1">
      <alignment horizontal="center"/>
    </xf>
    <xf numFmtId="164" fontId="4" fillId="0" borderId="23" xfId="0" applyFont="1" applyBorder="1" applyAlignment="1" applyProtection="1">
      <alignment horizontal="center"/>
    </xf>
    <xf numFmtId="164" fontId="4" fillId="0" borderId="38" xfId="0" applyFont="1" applyBorder="1" applyAlignment="1" applyProtection="1">
      <alignment horizontal="center"/>
    </xf>
    <xf numFmtId="164" fontId="4" fillId="0" borderId="40" xfId="0" applyFont="1" applyBorder="1" applyAlignment="1" applyProtection="1">
      <alignment horizontal="center"/>
    </xf>
    <xf numFmtId="164" fontId="4" fillId="0" borderId="32" xfId="0" applyFont="1" applyBorder="1" applyAlignment="1" applyProtection="1">
      <alignment horizontal="center"/>
    </xf>
    <xf numFmtId="164" fontId="4" fillId="0" borderId="30" xfId="0" applyFont="1" applyBorder="1" applyAlignment="1" applyProtection="1">
      <alignment horizontal="center" wrapText="1"/>
    </xf>
    <xf numFmtId="164" fontId="5" fillId="0" borderId="41" xfId="0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6" xfId="0" quotePrefix="1" applyNumberFormat="1" applyFont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5" fillId="0" borderId="43" xfId="0" applyFont="1" applyBorder="1" applyAlignment="1">
      <alignment horizontal="center"/>
    </xf>
    <xf numFmtId="164" fontId="7" fillId="0" borderId="23" xfId="0" quotePrefix="1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4" fillId="0" borderId="11" xfId="0" quotePrefix="1" applyFont="1" applyBorder="1" applyAlignment="1" applyProtection="1">
      <alignment horizontal="center"/>
    </xf>
    <xf numFmtId="164" fontId="5" fillId="0" borderId="44" xfId="0" applyFont="1" applyBorder="1" applyAlignment="1"/>
    <xf numFmtId="164" fontId="4" fillId="0" borderId="26" xfId="0" applyFont="1" applyBorder="1" applyAlignment="1">
      <alignment horizontal="center" vertical="top" wrapText="1"/>
    </xf>
    <xf numFmtId="164" fontId="4" fillId="0" borderId="25" xfId="0" applyFont="1" applyBorder="1" applyAlignment="1">
      <alignment horizontal="center" vertical="top" wrapText="1"/>
    </xf>
    <xf numFmtId="164" fontId="4" fillId="0" borderId="17" xfId="0" applyFont="1" applyBorder="1" applyAlignment="1">
      <alignment horizontal="center" vertical="top" wrapText="1"/>
    </xf>
    <xf numFmtId="164" fontId="5" fillId="0" borderId="23" xfId="0" applyFont="1" applyBorder="1" applyAlignment="1">
      <alignment horizontal="right"/>
    </xf>
    <xf numFmtId="164" fontId="12" fillId="0" borderId="7" xfId="0" applyFont="1" applyBorder="1" applyAlignment="1">
      <alignment horizontal="right"/>
    </xf>
    <xf numFmtId="164" fontId="6" fillId="0" borderId="7" xfId="0" applyFont="1" applyBorder="1" applyAlignment="1">
      <alignment horizontal="right"/>
    </xf>
    <xf numFmtId="164" fontId="4" fillId="0" borderId="22" xfId="0" applyFont="1" applyBorder="1" applyAlignment="1">
      <alignment horizontal="center" vertical="center" wrapText="1"/>
    </xf>
    <xf numFmtId="164" fontId="4" fillId="0" borderId="22" xfId="0" applyFont="1" applyBorder="1" applyAlignment="1" applyProtection="1">
      <alignment horizontal="center" vertical="center" wrapText="1"/>
    </xf>
    <xf numFmtId="164" fontId="4" fillId="0" borderId="22" xfId="0" applyFont="1" applyBorder="1" applyAlignment="1">
      <alignment horizontal="center" vertical="center"/>
    </xf>
    <xf numFmtId="164" fontId="5" fillId="0" borderId="45" xfId="0" applyFont="1" applyBorder="1" applyAlignment="1">
      <alignment horizontal="center"/>
    </xf>
    <xf numFmtId="164" fontId="10" fillId="0" borderId="0" xfId="0" applyFont="1" applyBorder="1" applyAlignment="1" applyProtection="1">
      <alignment horizontal="center" wrapText="1"/>
    </xf>
    <xf numFmtId="164" fontId="4" fillId="0" borderId="0" xfId="0" applyFont="1" applyFill="1" applyBorder="1" applyAlignment="1">
      <alignment horizontal="center"/>
    </xf>
    <xf numFmtId="164" fontId="5" fillId="0" borderId="45" xfId="0" applyFont="1" applyBorder="1" applyAlignment="1" applyProtection="1">
      <alignment horizontal="center" vertical="center"/>
    </xf>
    <xf numFmtId="164" fontId="5" fillId="0" borderId="46" xfId="0" applyFont="1" applyBorder="1" applyAlignment="1" applyProtection="1">
      <alignment horizontal="center" vertical="center"/>
    </xf>
    <xf numFmtId="164" fontId="5" fillId="0" borderId="27" xfId="0" applyFont="1" applyBorder="1" applyAlignment="1" applyProtection="1">
      <alignment horizontal="center" vertical="center"/>
    </xf>
    <xf numFmtId="164" fontId="5" fillId="0" borderId="2" xfId="0" applyFont="1" applyBorder="1" applyAlignment="1" applyProtection="1">
      <alignment horizontal="center" vertical="center"/>
    </xf>
    <xf numFmtId="164" fontId="4" fillId="0" borderId="19" xfId="0" applyFont="1" applyBorder="1" applyAlignment="1">
      <alignment wrapText="1"/>
    </xf>
    <xf numFmtId="164" fontId="4" fillId="0" borderId="1" xfId="0" applyFont="1" applyBorder="1" applyAlignment="1">
      <alignment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5" fillId="0" borderId="2" xfId="0" applyFont="1" applyBorder="1" applyAlignment="1" applyProtection="1">
      <alignment horizontal="center" vertical="center" wrapText="1"/>
    </xf>
    <xf numFmtId="164" fontId="4" fillId="0" borderId="2" xfId="0" applyFont="1" applyBorder="1" applyAlignment="1" applyProtection="1">
      <alignment horizontal="center" vertical="center" wrapText="1"/>
    </xf>
    <xf numFmtId="164" fontId="13" fillId="0" borderId="47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0" xfId="0" quotePrefix="1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vertical="center" wrapText="1"/>
    </xf>
    <xf numFmtId="164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 applyProtection="1">
      <alignment horizontal="left" vertical="center" wrapText="1"/>
    </xf>
    <xf numFmtId="164" fontId="6" fillId="0" borderId="2" xfId="0" applyFont="1" applyBorder="1" applyAlignment="1">
      <alignment horizontal="center" vertical="center" wrapText="1"/>
    </xf>
    <xf numFmtId="164" fontId="4" fillId="0" borderId="2" xfId="0" quotePrefix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4" fillId="0" borderId="2" xfId="0" quotePrefix="1" applyFont="1" applyBorder="1" applyAlignment="1" applyProtection="1">
      <alignment horizontal="center" vertical="center" wrapText="1"/>
    </xf>
    <xf numFmtId="165" fontId="4" fillId="0" borderId="2" xfId="0" quotePrefix="1" applyNumberFormat="1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164" fontId="15" fillId="0" borderId="0" xfId="0" applyFont="1" applyBorder="1" applyAlignment="1" applyProtection="1">
      <alignment horizontal="center" vertical="center" wrapText="1"/>
    </xf>
    <xf numFmtId="164" fontId="17" fillId="0" borderId="0" xfId="1" applyNumberFormat="1" applyFont="1" applyAlignment="1" applyProtection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18" fillId="0" borderId="48" xfId="0" applyFont="1" applyBorder="1" applyAlignment="1">
      <alignment horizontal="center" vertical="center" wrapText="1"/>
    </xf>
    <xf numFmtId="164" fontId="18" fillId="0" borderId="47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 applyProtection="1">
      <alignment horizontal="left" vertical="center" wrapText="1"/>
    </xf>
    <xf numFmtId="164" fontId="5" fillId="0" borderId="2" xfId="0" quotePrefix="1" applyFont="1" applyBorder="1" applyAlignment="1" applyProtection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4" fillId="0" borderId="49" xfId="0" applyFont="1" applyBorder="1" applyAlignment="1" applyProtection="1">
      <alignment horizontal="left" vertical="center" wrapText="1"/>
    </xf>
    <xf numFmtId="164" fontId="4" fillId="0" borderId="49" xfId="0" applyFont="1" applyBorder="1" applyAlignment="1">
      <alignment horizontal="left" vertical="center" wrapText="1"/>
    </xf>
    <xf numFmtId="164" fontId="5" fillId="0" borderId="49" xfId="0" applyFont="1" applyBorder="1" applyAlignment="1" applyProtection="1">
      <alignment horizontal="left" vertical="center" wrapText="1"/>
    </xf>
    <xf numFmtId="164" fontId="5" fillId="0" borderId="49" xfId="0" applyFont="1" applyBorder="1" applyAlignment="1">
      <alignment horizontal="left" vertical="center" wrapText="1"/>
    </xf>
    <xf numFmtId="164" fontId="4" fillId="0" borderId="50" xfId="0" applyFont="1" applyBorder="1" applyAlignment="1">
      <alignment horizontal="center" vertical="center" wrapText="1"/>
    </xf>
    <xf numFmtId="164" fontId="5" fillId="0" borderId="50" xfId="0" applyFont="1" applyBorder="1" applyAlignment="1" applyProtection="1">
      <alignment horizontal="center" vertical="center" wrapText="1"/>
    </xf>
    <xf numFmtId="164" fontId="4" fillId="0" borderId="50" xfId="0" quotePrefix="1" applyFont="1" applyBorder="1" applyAlignment="1" applyProtection="1">
      <alignment horizontal="center" vertical="center" wrapText="1"/>
    </xf>
    <xf numFmtId="164" fontId="4" fillId="0" borderId="50" xfId="0" quotePrefix="1" applyFont="1" applyBorder="1" applyAlignment="1">
      <alignment horizontal="center" vertical="center" wrapText="1"/>
    </xf>
    <xf numFmtId="164" fontId="5" fillId="0" borderId="50" xfId="0" quotePrefix="1" applyFont="1" applyBorder="1" applyAlignment="1" applyProtection="1">
      <alignment horizontal="center" vertical="center" wrapText="1"/>
    </xf>
    <xf numFmtId="164" fontId="4" fillId="0" borderId="51" xfId="0" applyFont="1" applyBorder="1" applyAlignment="1">
      <alignment horizontal="center" vertical="center" wrapText="1"/>
    </xf>
    <xf numFmtId="164" fontId="4" fillId="0" borderId="52" xfId="0" applyFont="1" applyBorder="1" applyAlignment="1" applyProtection="1">
      <alignment horizontal="center" vertical="center" wrapText="1"/>
    </xf>
    <xf numFmtId="164" fontId="5" fillId="0" borderId="51" xfId="0" applyFont="1" applyBorder="1" applyAlignment="1" applyProtection="1">
      <alignment horizontal="center" vertical="center" wrapText="1"/>
    </xf>
    <xf numFmtId="164" fontId="5" fillId="0" borderId="52" xfId="0" applyFont="1" applyBorder="1" applyAlignment="1" applyProtection="1">
      <alignment horizontal="center" vertical="center" wrapText="1"/>
    </xf>
    <xf numFmtId="164" fontId="4" fillId="0" borderId="51" xfId="0" applyFont="1" applyBorder="1" applyAlignment="1" applyProtection="1">
      <alignment horizontal="center" vertical="center" wrapText="1"/>
    </xf>
    <xf numFmtId="164" fontId="4" fillId="0" borderId="51" xfId="0" quotePrefix="1" applyFont="1" applyBorder="1" applyAlignment="1">
      <alignment horizontal="center" vertical="center" wrapText="1"/>
    </xf>
    <xf numFmtId="164" fontId="4" fillId="0" borderId="51" xfId="0" quotePrefix="1" applyFont="1" applyBorder="1" applyAlignment="1" applyProtection="1">
      <alignment horizontal="center" vertical="center" wrapText="1"/>
    </xf>
    <xf numFmtId="164" fontId="5" fillId="0" borderId="53" xfId="0" applyFont="1" applyBorder="1" applyAlignment="1" applyProtection="1">
      <alignment horizontal="center" vertical="center" wrapText="1"/>
    </xf>
    <xf numFmtId="164" fontId="5" fillId="0" borderId="54" xfId="0" applyFont="1" applyBorder="1" applyAlignment="1" applyProtection="1">
      <alignment horizontal="center" vertical="center" wrapText="1"/>
    </xf>
    <xf numFmtId="164" fontId="5" fillId="0" borderId="55" xfId="0" applyFont="1" applyBorder="1" applyAlignment="1" applyProtection="1">
      <alignment horizontal="center" vertical="center" wrapText="1"/>
    </xf>
    <xf numFmtId="164" fontId="4" fillId="0" borderId="56" xfId="0" applyFont="1" applyBorder="1" applyAlignment="1">
      <alignment horizontal="center" vertical="center" wrapText="1"/>
    </xf>
    <xf numFmtId="164" fontId="4" fillId="0" borderId="57" xfId="0" applyFont="1" applyBorder="1" applyAlignment="1">
      <alignment horizontal="center" vertical="center" wrapText="1"/>
    </xf>
    <xf numFmtId="164" fontId="4" fillId="0" borderId="57" xfId="0" applyFont="1" applyBorder="1" applyAlignment="1" applyProtection="1">
      <alignment horizontal="center" vertical="center" wrapText="1"/>
    </xf>
    <xf numFmtId="164" fontId="4" fillId="0" borderId="58" xfId="0" applyFont="1" applyBorder="1" applyAlignment="1" applyProtection="1">
      <alignment horizontal="center" vertical="center" wrapText="1"/>
    </xf>
    <xf numFmtId="164" fontId="5" fillId="0" borderId="53" xfId="0" applyFont="1" applyBorder="1" applyAlignment="1">
      <alignment horizontal="center" vertical="center" wrapText="1"/>
    </xf>
    <xf numFmtId="164" fontId="5" fillId="0" borderId="54" xfId="0" applyFont="1" applyBorder="1" applyAlignment="1">
      <alignment horizontal="center" vertical="center" wrapText="1"/>
    </xf>
    <xf numFmtId="164" fontId="5" fillId="0" borderId="55" xfId="0" applyFont="1" applyBorder="1" applyAlignment="1">
      <alignment horizontal="center" vertical="center" wrapText="1"/>
    </xf>
    <xf numFmtId="164" fontId="4" fillId="0" borderId="50" xfId="0" applyFont="1" applyBorder="1" applyAlignment="1" applyProtection="1">
      <alignment horizontal="center" vertical="center" wrapText="1"/>
    </xf>
    <xf numFmtId="164" fontId="5" fillId="0" borderId="51" xfId="0" quotePrefix="1" applyFont="1" applyBorder="1" applyAlignment="1" applyProtection="1">
      <alignment horizontal="center" vertical="center" wrapText="1"/>
    </xf>
    <xf numFmtId="164" fontId="4" fillId="0" borderId="50" xfId="0" quotePrefix="1" applyFont="1" applyFill="1" applyBorder="1" applyAlignment="1">
      <alignment horizontal="center" vertical="center" wrapText="1"/>
    </xf>
    <xf numFmtId="164" fontId="4" fillId="0" borderId="56" xfId="0" applyFont="1" applyBorder="1" applyAlignment="1" applyProtection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 applyProtection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19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5" fillId="0" borderId="6" xfId="0" applyFont="1" applyBorder="1" applyAlignment="1">
      <alignment horizontal="center" vertical="center" wrapText="1"/>
    </xf>
    <xf numFmtId="164" fontId="5" fillId="0" borderId="45" xfId="0" applyFont="1" applyBorder="1" applyAlignment="1">
      <alignment horizontal="center" vertical="center" wrapText="1"/>
    </xf>
    <xf numFmtId="164" fontId="5" fillId="0" borderId="6" xfId="0" applyFont="1" applyBorder="1" applyAlignment="1" applyProtection="1">
      <alignment horizontal="center" vertical="center" wrapText="1"/>
    </xf>
    <xf numFmtId="164" fontId="5" fillId="0" borderId="45" xfId="0" applyFont="1" applyBorder="1" applyAlignment="1" applyProtection="1">
      <alignment horizontal="center" vertical="center" wrapText="1"/>
    </xf>
    <xf numFmtId="164" fontId="5" fillId="0" borderId="59" xfId="0" applyFont="1" applyBorder="1" applyAlignment="1">
      <alignment horizontal="center"/>
    </xf>
    <xf numFmtId="164" fontId="5" fillId="0" borderId="60" xfId="0" applyFont="1" applyBorder="1" applyAlignment="1">
      <alignment horizontal="center"/>
    </xf>
    <xf numFmtId="164" fontId="5" fillId="0" borderId="44" xfId="0" applyFont="1" applyBorder="1" applyAlignment="1">
      <alignment horizontal="center"/>
    </xf>
    <xf numFmtId="164" fontId="12" fillId="0" borderId="0" xfId="0" applyFont="1" applyBorder="1" applyAlignment="1">
      <alignment horizontal="right"/>
    </xf>
    <xf numFmtId="165" fontId="5" fillId="0" borderId="6" xfId="0" applyNumberFormat="1" applyFont="1" applyBorder="1" applyAlignment="1">
      <alignment horizontal="right" wrapText="1"/>
    </xf>
    <xf numFmtId="165" fontId="5" fillId="0" borderId="45" xfId="0" applyNumberFormat="1" applyFont="1" applyBorder="1" applyAlignment="1">
      <alignment horizontal="right" wrapText="1"/>
    </xf>
    <xf numFmtId="164" fontId="11" fillId="0" borderId="0" xfId="0" applyFont="1" applyBorder="1" applyAlignment="1">
      <alignment horizontal="center" vertical="top"/>
    </xf>
    <xf numFmtId="164" fontId="10" fillId="0" borderId="0" xfId="0" applyFont="1" applyBorder="1" applyAlignment="1" applyProtection="1">
      <alignment horizontal="center" wrapText="1"/>
    </xf>
    <xf numFmtId="164" fontId="5" fillId="0" borderId="19" xfId="0" applyFont="1" applyBorder="1" applyAlignment="1">
      <alignment horizontal="center" vertical="center" wrapText="1"/>
    </xf>
    <xf numFmtId="164" fontId="5" fillId="0" borderId="18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3" xfId="0" applyFont="1" applyBorder="1" applyAlignment="1">
      <alignment horizontal="right"/>
    </xf>
    <xf numFmtId="164" fontId="5" fillId="0" borderId="6" xfId="0" applyFont="1" applyBorder="1" applyAlignment="1" applyProtection="1">
      <alignment horizontal="center"/>
    </xf>
    <xf numFmtId="164" fontId="5" fillId="0" borderId="45" xfId="0" applyFont="1" applyBorder="1" applyAlignment="1" applyProtection="1">
      <alignment horizontal="center"/>
    </xf>
    <xf numFmtId="164" fontId="5" fillId="0" borderId="61" xfId="0" applyFont="1" applyBorder="1" applyAlignment="1">
      <alignment horizontal="center" vertical="center" wrapText="1"/>
    </xf>
    <xf numFmtId="164" fontId="4" fillId="0" borderId="26" xfId="0" applyFont="1" applyBorder="1" applyAlignment="1">
      <alignment horizontal="center" vertical="top" wrapText="1"/>
    </xf>
    <xf numFmtId="164" fontId="4" fillId="0" borderId="25" xfId="0" applyFont="1" applyBorder="1" applyAlignment="1">
      <alignment horizontal="center" vertical="top" wrapText="1"/>
    </xf>
    <xf numFmtId="164" fontId="4" fillId="0" borderId="17" xfId="0" applyFont="1" applyBorder="1" applyAlignment="1">
      <alignment horizontal="center" vertical="top" wrapText="1"/>
    </xf>
    <xf numFmtId="164" fontId="10" fillId="0" borderId="0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/>
    </xf>
    <xf numFmtId="165" fontId="5" fillId="0" borderId="45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 applyProtection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 applyProtection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5" fillId="0" borderId="62" xfId="0" applyFont="1" applyBorder="1" applyAlignment="1">
      <alignment horizontal="center" vertical="center" wrapText="1"/>
    </xf>
    <xf numFmtId="164" fontId="5" fillId="0" borderId="63" xfId="0" applyFont="1" applyBorder="1" applyAlignment="1">
      <alignment horizontal="center" vertical="center" wrapText="1"/>
    </xf>
    <xf numFmtId="164" fontId="5" fillId="0" borderId="57" xfId="0" applyFont="1" applyBorder="1" applyAlignment="1">
      <alignment horizontal="center" vertical="center" wrapText="1"/>
    </xf>
    <xf numFmtId="164" fontId="5" fillId="0" borderId="62" xfId="0" applyFont="1" applyBorder="1" applyAlignment="1" applyProtection="1">
      <alignment horizontal="center" vertical="center" wrapText="1"/>
    </xf>
    <xf numFmtId="164" fontId="5" fillId="0" borderId="63" xfId="0" applyFont="1" applyBorder="1" applyAlignment="1" applyProtection="1">
      <alignment horizontal="center" vertical="center" wrapText="1"/>
    </xf>
    <xf numFmtId="164" fontId="5" fillId="0" borderId="57" xfId="0" applyFont="1" applyBorder="1" applyAlignment="1" applyProtection="1">
      <alignment horizontal="center" vertical="center" wrapText="1"/>
    </xf>
    <xf numFmtId="164" fontId="5" fillId="0" borderId="50" xfId="0" applyFont="1" applyBorder="1" applyAlignment="1">
      <alignment horizontal="center" vertical="center" wrapText="1"/>
    </xf>
    <xf numFmtId="164" fontId="5" fillId="0" borderId="51" xfId="0" applyFont="1" applyBorder="1" applyAlignment="1">
      <alignment horizontal="center" vertical="center" wrapText="1"/>
    </xf>
    <xf numFmtId="164" fontId="5" fillId="0" borderId="52" xfId="0" applyFont="1" applyBorder="1" applyAlignment="1">
      <alignment horizontal="center" vertical="center" wrapText="1"/>
    </xf>
    <xf numFmtId="164" fontId="5" fillId="0" borderId="49" xfId="0" applyFont="1" applyBorder="1" applyAlignment="1" applyProtection="1">
      <alignment horizontal="center" vertical="center" wrapText="1"/>
    </xf>
    <xf numFmtId="164" fontId="5" fillId="0" borderId="49" xfId="0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164" fontId="5" fillId="0" borderId="64" xfId="0" applyFont="1" applyBorder="1" applyAlignment="1" applyProtection="1">
      <alignment horizontal="center" vertical="center" wrapText="1"/>
    </xf>
    <xf numFmtId="164" fontId="5" fillId="0" borderId="65" xfId="0" applyFont="1" applyBorder="1" applyAlignment="1" applyProtection="1">
      <alignment horizontal="center" vertical="center" wrapText="1"/>
    </xf>
    <xf numFmtId="164" fontId="5" fillId="0" borderId="66" xfId="0" applyFont="1" applyBorder="1" applyAlignment="1" applyProtection="1">
      <alignment horizontal="center" vertical="center" wrapText="1"/>
    </xf>
    <xf numFmtId="164" fontId="5" fillId="0" borderId="67" xfId="0" applyFont="1" applyBorder="1" applyAlignment="1">
      <alignment horizontal="center" vertical="center" wrapText="1"/>
    </xf>
    <xf numFmtId="164" fontId="5" fillId="0" borderId="68" xfId="0" applyFont="1" applyBorder="1" applyAlignment="1">
      <alignment horizontal="center" vertical="center" wrapText="1"/>
    </xf>
    <xf numFmtId="164" fontId="5" fillId="0" borderId="6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=@SUM(Y33:Y40)" TargetMode="External"/><Relationship Id="rId1" Type="http://schemas.openxmlformats.org/officeDocument/2006/relationships/hyperlink" Target="mailto:=@SUM(Y33:Y40)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=@SUM(Y33:Y40)" TargetMode="External"/><Relationship Id="rId1" Type="http://schemas.openxmlformats.org/officeDocument/2006/relationships/hyperlink" Target="mailto:=@SUM(Y33:Y4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0" transitionEvaluation="1" codeName="Sheet3"/>
  <dimension ref="A1:AB52"/>
  <sheetViews>
    <sheetView showGridLines="0" view="pageBreakPreview" topLeftCell="A30" zoomScaleNormal="96" zoomScaleSheetLayoutView="100" workbookViewId="0">
      <selection activeCell="U4" sqref="U4"/>
    </sheetView>
  </sheetViews>
  <sheetFormatPr defaultColWidth="7.625" defaultRowHeight="15.75" customHeight="1"/>
  <cols>
    <col min="1" max="1" width="3.25" style="88" customWidth="1"/>
    <col min="2" max="2" width="9.875" style="3" customWidth="1"/>
    <col min="3" max="3" width="7.625" style="3" bestFit="1" customWidth="1"/>
    <col min="4" max="4" width="7.5" style="3" bestFit="1" customWidth="1"/>
    <col min="5" max="5" width="7.25" style="3" customWidth="1"/>
    <col min="6" max="6" width="6.75" style="3" customWidth="1"/>
    <col min="7" max="7" width="7.625" style="3" bestFit="1" customWidth="1"/>
    <col min="8" max="8" width="7.375" style="3" bestFit="1" customWidth="1"/>
    <col min="9" max="9" width="8.125" style="3" bestFit="1" customWidth="1"/>
    <col min="10" max="10" width="7.625" style="3" bestFit="1" customWidth="1"/>
    <col min="11" max="11" width="8" style="3" customWidth="1"/>
    <col min="12" max="12" width="6.75" style="3" bestFit="1" customWidth="1"/>
    <col min="13" max="13" width="7.5" style="3" customWidth="1"/>
    <col min="14" max="14" width="7.375" style="3" bestFit="1" customWidth="1"/>
    <col min="15" max="15" width="8.375" style="3" bestFit="1" customWidth="1"/>
    <col min="16" max="16" width="7.625" style="3" bestFit="1" customWidth="1"/>
    <col min="17" max="17" width="7.625" style="3" customWidth="1"/>
    <col min="18" max="18" width="6.875" style="3" customWidth="1"/>
    <col min="19" max="19" width="8.125" style="3" bestFit="1" customWidth="1"/>
    <col min="20" max="20" width="7.625" style="3" bestFit="1" customWidth="1"/>
    <col min="21" max="21" width="8.875" style="3" customWidth="1"/>
    <col min="22" max="22" width="7.75" style="3" bestFit="1" customWidth="1"/>
    <col min="23" max="23" width="7.875" style="3" bestFit="1" customWidth="1"/>
    <col min="24" max="24" width="7.625" style="3"/>
    <col min="25" max="25" width="7.75" style="3" bestFit="1" customWidth="1"/>
    <col min="26" max="16384" width="7.625" style="3"/>
  </cols>
  <sheetData>
    <row r="1" spans="1:26" ht="15.75" customHeight="1">
      <c r="A1" s="193" t="s">
        <v>37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"/>
      <c r="V1" s="1"/>
    </row>
    <row r="2" spans="1:26" ht="21" customHeight="1">
      <c r="A2" s="194" t="s">
        <v>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04"/>
      <c r="V2" s="1"/>
    </row>
    <row r="3" spans="1:26" ht="11.25" customHeight="1" thickBot="1">
      <c r="A3" s="90" t="s">
        <v>0</v>
      </c>
      <c r="B3" s="198" t="s">
        <v>27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"/>
      <c r="V3" s="1"/>
    </row>
    <row r="4" spans="1:26" s="40" customFormat="1" ht="38.25" customHeight="1" thickTop="1" thickBot="1">
      <c r="A4" s="100" t="s">
        <v>28</v>
      </c>
      <c r="B4" s="101" t="s">
        <v>1</v>
      </c>
      <c r="C4" s="195" t="s">
        <v>47</v>
      </c>
      <c r="D4" s="196"/>
      <c r="E4" s="196"/>
      <c r="F4" s="196"/>
      <c r="G4" s="196"/>
      <c r="H4" s="197"/>
      <c r="I4" s="195" t="s">
        <v>48</v>
      </c>
      <c r="J4" s="196"/>
      <c r="K4" s="196"/>
      <c r="L4" s="196"/>
      <c r="M4" s="196"/>
      <c r="N4" s="197"/>
      <c r="O4" s="195" t="s">
        <v>49</v>
      </c>
      <c r="P4" s="196"/>
      <c r="Q4" s="196"/>
      <c r="R4" s="196"/>
      <c r="S4" s="196"/>
      <c r="T4" s="197"/>
      <c r="U4" s="94" t="s">
        <v>46</v>
      </c>
      <c r="V4" s="39"/>
    </row>
    <row r="5" spans="1:26" ht="17.25" customHeight="1" thickTop="1" thickBot="1">
      <c r="A5" s="100"/>
      <c r="B5" s="102"/>
      <c r="C5" s="181" t="s">
        <v>8</v>
      </c>
      <c r="D5" s="182"/>
      <c r="E5" s="181" t="s">
        <v>9</v>
      </c>
      <c r="F5" s="182"/>
      <c r="G5" s="181" t="s">
        <v>10</v>
      </c>
      <c r="H5" s="182"/>
      <c r="I5" s="181" t="s">
        <v>8</v>
      </c>
      <c r="J5" s="182"/>
      <c r="K5" s="181" t="s">
        <v>9</v>
      </c>
      <c r="L5" s="182"/>
      <c r="M5" s="181" t="s">
        <v>10</v>
      </c>
      <c r="N5" s="182"/>
      <c r="O5" s="181" t="s">
        <v>8</v>
      </c>
      <c r="P5" s="182"/>
      <c r="Q5" s="181" t="s">
        <v>9</v>
      </c>
      <c r="R5" s="182"/>
      <c r="S5" s="181" t="s">
        <v>10</v>
      </c>
      <c r="T5" s="182"/>
      <c r="U5" s="95"/>
      <c r="V5" s="1"/>
    </row>
    <row r="6" spans="1:26" ht="12" customHeight="1" thickTop="1" thickBot="1">
      <c r="A6" s="100"/>
      <c r="B6" s="102"/>
      <c r="C6" s="45" t="s">
        <v>11</v>
      </c>
      <c r="D6" s="91" t="s">
        <v>12</v>
      </c>
      <c r="E6" s="45" t="s">
        <v>11</v>
      </c>
      <c r="F6" s="91" t="s">
        <v>12</v>
      </c>
      <c r="G6" s="91" t="s">
        <v>11</v>
      </c>
      <c r="H6" s="91" t="s">
        <v>12</v>
      </c>
      <c r="I6" s="45" t="s">
        <v>11</v>
      </c>
      <c r="J6" s="91" t="s">
        <v>12</v>
      </c>
      <c r="K6" s="45" t="s">
        <v>11</v>
      </c>
      <c r="L6" s="91" t="s">
        <v>12</v>
      </c>
      <c r="M6" s="91" t="s">
        <v>11</v>
      </c>
      <c r="N6" s="91" t="s">
        <v>12</v>
      </c>
      <c r="O6" s="45" t="s">
        <v>11</v>
      </c>
      <c r="P6" s="91" t="s">
        <v>12</v>
      </c>
      <c r="Q6" s="91" t="s">
        <v>11</v>
      </c>
      <c r="R6" s="91" t="s">
        <v>12</v>
      </c>
      <c r="S6" s="91" t="s">
        <v>11</v>
      </c>
      <c r="T6" s="91" t="s">
        <v>12</v>
      </c>
      <c r="U6" s="96"/>
      <c r="V6" s="1"/>
    </row>
    <row r="7" spans="1:26" ht="15.75" customHeight="1" thickTop="1">
      <c r="A7" s="84">
        <v>1</v>
      </c>
      <c r="B7" s="67" t="s">
        <v>13</v>
      </c>
      <c r="C7" s="51">
        <v>0</v>
      </c>
      <c r="D7" s="54">
        <v>-10.02</v>
      </c>
      <c r="E7" s="64">
        <v>0</v>
      </c>
      <c r="F7" s="54">
        <v>-1.68</v>
      </c>
      <c r="G7" s="6">
        <f>C7+E7</f>
        <v>0</v>
      </c>
      <c r="H7" s="67">
        <f>D7+F7</f>
        <v>-11.7</v>
      </c>
      <c r="I7" s="64">
        <v>0</v>
      </c>
      <c r="J7" s="54">
        <v>-9.7309999999999999</v>
      </c>
      <c r="K7" s="64">
        <v>0</v>
      </c>
      <c r="L7" s="54">
        <v>-3.58</v>
      </c>
      <c r="M7" s="6">
        <f>I7+K7</f>
        <v>0</v>
      </c>
      <c r="N7" s="7">
        <f>J7+L7</f>
        <v>-13.311</v>
      </c>
      <c r="O7" s="51">
        <v>0</v>
      </c>
      <c r="P7" s="54">
        <v>-10.780000000000001</v>
      </c>
      <c r="Q7" s="72">
        <v>0</v>
      </c>
      <c r="R7" s="54">
        <f>(Q7-U7)</f>
        <v>-1.06</v>
      </c>
      <c r="S7" s="6">
        <f>O7+Q7</f>
        <v>0</v>
      </c>
      <c r="T7" s="67">
        <f>P7+R7</f>
        <v>-11.840000000000002</v>
      </c>
      <c r="U7" s="45">
        <f>(0.99+0.07)</f>
        <v>1.06</v>
      </c>
      <c r="V7" s="1"/>
    </row>
    <row r="8" spans="1:26" ht="7.5" customHeight="1">
      <c r="A8" s="84"/>
      <c r="B8" s="55"/>
      <c r="C8" s="8"/>
      <c r="D8" s="55" t="s">
        <v>0</v>
      </c>
      <c r="E8" s="5"/>
      <c r="F8" s="55"/>
      <c r="G8" s="5"/>
      <c r="H8" s="55" t="s">
        <v>0</v>
      </c>
      <c r="I8" s="5"/>
      <c r="J8" s="55" t="s">
        <v>0</v>
      </c>
      <c r="K8" s="5"/>
      <c r="L8" s="55"/>
      <c r="M8" s="5"/>
      <c r="N8" s="9" t="s">
        <v>0</v>
      </c>
      <c r="O8" s="8"/>
      <c r="P8" s="55"/>
      <c r="Q8" s="5"/>
      <c r="R8" s="55"/>
      <c r="S8" s="5"/>
      <c r="T8" s="55"/>
      <c r="U8" s="43"/>
      <c r="V8" s="1"/>
      <c r="Z8" s="3">
        <v>-17.53</v>
      </c>
    </row>
    <row r="9" spans="1:26" ht="15.75" customHeight="1">
      <c r="A9" s="84">
        <v>2</v>
      </c>
      <c r="B9" s="57" t="s">
        <v>14</v>
      </c>
      <c r="C9" s="8">
        <v>520.95000000000005</v>
      </c>
      <c r="D9" s="55">
        <v>-443.48</v>
      </c>
      <c r="E9" s="5">
        <v>123.03</v>
      </c>
      <c r="F9" s="55">
        <v>-66.77000000000001</v>
      </c>
      <c r="G9" s="6">
        <f>C9+E9</f>
        <v>643.98</v>
      </c>
      <c r="H9" s="57">
        <f>D9+F9</f>
        <v>-510.25</v>
      </c>
      <c r="I9" s="5">
        <v>742.12</v>
      </c>
      <c r="J9" s="55">
        <v>99.05</v>
      </c>
      <c r="K9" s="5">
        <v>135.93</v>
      </c>
      <c r="L9" s="55">
        <v>25.510000000000005</v>
      </c>
      <c r="M9" s="6">
        <f>I9+K9</f>
        <v>878.05</v>
      </c>
      <c r="N9" s="10">
        <f>J9+L9</f>
        <v>124.56</v>
      </c>
      <c r="O9" s="8">
        <v>569.09000000000015</v>
      </c>
      <c r="P9" s="55">
        <v>318.46000000000004</v>
      </c>
      <c r="Q9" s="5">
        <v>73.540000000000006</v>
      </c>
      <c r="R9" s="55">
        <f>(Q9-U9)</f>
        <v>32.570000000000007</v>
      </c>
      <c r="S9" s="6">
        <f>O9+Q9</f>
        <v>642.63000000000011</v>
      </c>
      <c r="T9" s="57">
        <f>P9+R9</f>
        <v>351.03000000000003</v>
      </c>
      <c r="U9" s="43">
        <v>40.97</v>
      </c>
      <c r="V9" s="1"/>
      <c r="Z9" s="3">
        <v>-1.51</v>
      </c>
    </row>
    <row r="10" spans="1:26" ht="8.25" customHeight="1">
      <c r="A10" s="84"/>
      <c r="B10" s="55"/>
      <c r="C10" s="8"/>
      <c r="D10" s="55"/>
      <c r="E10" s="5"/>
      <c r="F10" s="58"/>
      <c r="G10" s="6"/>
      <c r="H10" s="57"/>
      <c r="I10" s="5"/>
      <c r="J10" s="55"/>
      <c r="K10" s="5"/>
      <c r="L10" s="58"/>
      <c r="M10" s="6"/>
      <c r="N10" s="10"/>
      <c r="O10" s="8"/>
      <c r="P10" s="55"/>
      <c r="Q10" s="5"/>
      <c r="R10" s="58"/>
      <c r="S10" s="6"/>
      <c r="T10" s="59"/>
      <c r="U10" s="43"/>
      <c r="V10" s="1"/>
      <c r="Z10" s="3">
        <f>SUM(Z8:Z9)</f>
        <v>-19.040000000000003</v>
      </c>
    </row>
    <row r="11" spans="1:26" ht="15.75" customHeight="1">
      <c r="A11" s="84">
        <v>3</v>
      </c>
      <c r="B11" s="57" t="s">
        <v>15</v>
      </c>
      <c r="C11" s="8">
        <v>274.85000000000002</v>
      </c>
      <c r="D11" s="55">
        <v>53.16</v>
      </c>
      <c r="E11" s="5">
        <v>66.91</v>
      </c>
      <c r="F11" s="55">
        <v>8.6499999999999986</v>
      </c>
      <c r="G11" s="6">
        <f>C11+E11</f>
        <v>341.76</v>
      </c>
      <c r="H11" s="57">
        <f>D11+F11</f>
        <v>61.809999999999995</v>
      </c>
      <c r="I11" s="5">
        <v>433.64</v>
      </c>
      <c r="J11" s="55">
        <v>131.03</v>
      </c>
      <c r="K11" s="5">
        <v>87.92</v>
      </c>
      <c r="L11" s="55">
        <v>26.68</v>
      </c>
      <c r="M11" s="6">
        <f>I11+K11</f>
        <v>521.55999999999995</v>
      </c>
      <c r="N11" s="10">
        <f>J11+L11</f>
        <v>157.71</v>
      </c>
      <c r="O11" s="8">
        <v>556.47</v>
      </c>
      <c r="P11" s="55">
        <v>123.47</v>
      </c>
      <c r="Q11" s="5">
        <v>80.790000000000006</v>
      </c>
      <c r="R11" s="55">
        <f>(Q11-U11)</f>
        <v>1.8500000000000085</v>
      </c>
      <c r="S11" s="6">
        <f>O11+Q11</f>
        <v>637.26</v>
      </c>
      <c r="T11" s="57">
        <f>P11+R11</f>
        <v>125.32000000000001</v>
      </c>
      <c r="U11" s="46">
        <v>78.94</v>
      </c>
      <c r="V11" s="1"/>
    </row>
    <row r="12" spans="1:26" ht="8.25" customHeight="1">
      <c r="A12" s="84"/>
      <c r="B12" s="55"/>
      <c r="C12" s="8"/>
      <c r="D12" s="55" t="s">
        <v>0</v>
      </c>
      <c r="E12" s="5"/>
      <c r="F12" s="58"/>
      <c r="G12" s="6"/>
      <c r="H12" s="57"/>
      <c r="I12" s="5"/>
      <c r="J12" s="55" t="s">
        <v>0</v>
      </c>
      <c r="K12" s="5"/>
      <c r="L12" s="58"/>
      <c r="M12" s="6"/>
      <c r="N12" s="10"/>
      <c r="O12" s="8"/>
      <c r="P12" s="55"/>
      <c r="Q12" s="5"/>
      <c r="R12" s="58"/>
      <c r="S12" s="6"/>
      <c r="T12" s="59"/>
      <c r="U12" s="43"/>
      <c r="V12" s="1"/>
    </row>
    <row r="13" spans="1:26" ht="15.75" customHeight="1">
      <c r="A13" s="84"/>
      <c r="B13" s="57" t="s">
        <v>16</v>
      </c>
      <c r="C13" s="8">
        <v>35.200000000000003</v>
      </c>
      <c r="D13" s="55">
        <v>17.559999999999999</v>
      </c>
      <c r="E13" s="5">
        <v>7.6</v>
      </c>
      <c r="F13" s="55">
        <v>3.0199999999999996</v>
      </c>
      <c r="G13" s="6">
        <f>C13+E13</f>
        <v>42.800000000000004</v>
      </c>
      <c r="H13" s="57">
        <f>D13+F13</f>
        <v>20.58</v>
      </c>
      <c r="I13" s="5">
        <v>63.7</v>
      </c>
      <c r="J13" s="55">
        <v>38.08</v>
      </c>
      <c r="K13" s="5">
        <v>12.62</v>
      </c>
      <c r="L13" s="55">
        <v>6.7899999999999991</v>
      </c>
      <c r="M13" s="6">
        <f>I13+K13</f>
        <v>76.320000000000007</v>
      </c>
      <c r="N13" s="10">
        <f>J13+L13</f>
        <v>44.87</v>
      </c>
      <c r="O13" s="8">
        <v>80.48</v>
      </c>
      <c r="P13" s="55">
        <v>37.450000000000003</v>
      </c>
      <c r="Q13" s="5">
        <v>10.53</v>
      </c>
      <c r="R13" s="55">
        <f>(Q13-U13)</f>
        <v>3.6499999999999995</v>
      </c>
      <c r="S13" s="6">
        <f>O13+Q13</f>
        <v>91.01</v>
      </c>
      <c r="T13" s="57">
        <f>P13+R13</f>
        <v>41.1</v>
      </c>
      <c r="U13" s="43">
        <v>6.88</v>
      </c>
      <c r="V13" s="1"/>
    </row>
    <row r="14" spans="1:26" ht="8.25" customHeight="1">
      <c r="A14" s="84"/>
      <c r="B14" s="55"/>
      <c r="C14" s="8"/>
      <c r="D14" s="55" t="s">
        <v>0</v>
      </c>
      <c r="E14" s="5"/>
      <c r="F14" s="58"/>
      <c r="G14" s="6"/>
      <c r="H14" s="57"/>
      <c r="I14" s="5"/>
      <c r="J14" s="55" t="s">
        <v>0</v>
      </c>
      <c r="K14" s="5"/>
      <c r="L14" s="58"/>
      <c r="M14" s="6"/>
      <c r="N14" s="10"/>
      <c r="O14" s="8"/>
      <c r="P14" s="55"/>
      <c r="Q14" s="5"/>
      <c r="R14" s="58"/>
      <c r="S14" s="6"/>
      <c r="T14" s="59"/>
      <c r="U14" s="43"/>
      <c r="V14" s="1"/>
    </row>
    <row r="15" spans="1:26" ht="15.75" customHeight="1">
      <c r="A15" s="84"/>
      <c r="B15" s="57" t="s">
        <v>17</v>
      </c>
      <c r="C15" s="8">
        <v>27.77</v>
      </c>
      <c r="D15" s="55">
        <v>9.2100000000000009</v>
      </c>
      <c r="E15" s="5">
        <v>6.92</v>
      </c>
      <c r="F15" s="55">
        <v>3.46</v>
      </c>
      <c r="G15" s="6">
        <f>C15+E15</f>
        <v>34.69</v>
      </c>
      <c r="H15" s="57">
        <f>D15+F15</f>
        <v>12.670000000000002</v>
      </c>
      <c r="I15" s="5">
        <v>53.58</v>
      </c>
      <c r="J15" s="55">
        <v>34.17</v>
      </c>
      <c r="K15" s="5">
        <v>10.39</v>
      </c>
      <c r="L15" s="55">
        <v>6.8500000000000005</v>
      </c>
      <c r="M15" s="6">
        <f>I15+K15</f>
        <v>63.97</v>
      </c>
      <c r="N15" s="10">
        <f>J15+L15</f>
        <v>41.02</v>
      </c>
      <c r="O15" s="8">
        <v>62.14</v>
      </c>
      <c r="P15" s="55">
        <v>38.650000000000006</v>
      </c>
      <c r="Q15" s="5">
        <v>10.32</v>
      </c>
      <c r="R15" s="55">
        <f>(Q15-U15)</f>
        <v>5.42</v>
      </c>
      <c r="S15" s="6">
        <f>O15+Q15</f>
        <v>72.460000000000008</v>
      </c>
      <c r="T15" s="57">
        <f>P15+R15</f>
        <v>44.070000000000007</v>
      </c>
      <c r="U15" s="43">
        <v>4.9000000000000004</v>
      </c>
      <c r="V15" s="1"/>
    </row>
    <row r="16" spans="1:26" ht="5.25" customHeight="1">
      <c r="A16" s="84"/>
      <c r="B16" s="55"/>
      <c r="C16" s="8"/>
      <c r="D16" s="55" t="s">
        <v>0</v>
      </c>
      <c r="E16" s="5"/>
      <c r="F16" s="58"/>
      <c r="G16" s="6"/>
      <c r="H16" s="57"/>
      <c r="I16" s="5"/>
      <c r="J16" s="55" t="s">
        <v>0</v>
      </c>
      <c r="K16" s="5"/>
      <c r="L16" s="58"/>
      <c r="M16" s="6"/>
      <c r="N16" s="10"/>
      <c r="O16" s="8"/>
      <c r="P16" s="55"/>
      <c r="Q16" s="5"/>
      <c r="R16" s="58"/>
      <c r="S16" s="6"/>
      <c r="T16" s="59"/>
      <c r="U16" s="43"/>
      <c r="V16" s="1"/>
    </row>
    <row r="17" spans="1:22" ht="15.75" customHeight="1">
      <c r="A17" s="84"/>
      <c r="B17" s="57" t="s">
        <v>18</v>
      </c>
      <c r="C17" s="8">
        <v>105.48</v>
      </c>
      <c r="D17" s="55">
        <v>88.33</v>
      </c>
      <c r="E17" s="5">
        <v>25.92</v>
      </c>
      <c r="F17" s="55">
        <v>21.840000000000003</v>
      </c>
      <c r="G17" s="6">
        <f>C17+E17</f>
        <v>131.4</v>
      </c>
      <c r="H17" s="57">
        <f>D17+F17</f>
        <v>110.17</v>
      </c>
      <c r="I17" s="5">
        <v>231.72</v>
      </c>
      <c r="J17" s="55">
        <v>199.77999999999997</v>
      </c>
      <c r="K17" s="5">
        <v>46.68</v>
      </c>
      <c r="L17" s="55">
        <v>39.25</v>
      </c>
      <c r="M17" s="6">
        <f>I17+K17</f>
        <v>278.39999999999998</v>
      </c>
      <c r="N17" s="10">
        <f>J17+L17</f>
        <v>239.02999999999997</v>
      </c>
      <c r="O17" s="8">
        <v>287.75</v>
      </c>
      <c r="P17" s="55">
        <v>242.05999999999997</v>
      </c>
      <c r="Q17" s="5">
        <v>40.94</v>
      </c>
      <c r="R17" s="55">
        <f>(Q17-U17)</f>
        <v>30.24</v>
      </c>
      <c r="S17" s="6">
        <f>O17+Q17</f>
        <v>328.69</v>
      </c>
      <c r="T17" s="57">
        <f>P17+R17</f>
        <v>272.29999999999995</v>
      </c>
      <c r="U17" s="43">
        <v>10.7</v>
      </c>
      <c r="V17" s="1"/>
    </row>
    <row r="18" spans="1:22" ht="9" customHeight="1">
      <c r="A18" s="84"/>
      <c r="B18" s="55"/>
      <c r="C18" s="8"/>
      <c r="D18" s="55" t="s">
        <v>0</v>
      </c>
      <c r="E18" s="5"/>
      <c r="F18" s="58"/>
      <c r="G18" s="6"/>
      <c r="H18" s="57"/>
      <c r="I18" s="5"/>
      <c r="J18" s="55" t="s">
        <v>0</v>
      </c>
      <c r="K18" s="5"/>
      <c r="L18" s="58"/>
      <c r="M18" s="6"/>
      <c r="N18" s="10"/>
      <c r="O18" s="8"/>
      <c r="P18" s="55"/>
      <c r="Q18" s="5"/>
      <c r="R18" s="58"/>
      <c r="S18" s="6"/>
      <c r="T18" s="59"/>
      <c r="U18" s="43"/>
      <c r="V18" s="1"/>
    </row>
    <row r="19" spans="1:22" ht="15.75" customHeight="1">
      <c r="A19" s="84"/>
      <c r="B19" s="57" t="s">
        <v>19</v>
      </c>
      <c r="C19" s="8">
        <v>0</v>
      </c>
      <c r="D19" s="55">
        <v>-0.06</v>
      </c>
      <c r="E19" s="5">
        <v>0</v>
      </c>
      <c r="F19" s="55">
        <v>0</v>
      </c>
      <c r="G19" s="6">
        <f>C19+E19</f>
        <v>0</v>
      </c>
      <c r="H19" s="57">
        <f>D19+F19</f>
        <v>-0.06</v>
      </c>
      <c r="I19" s="5">
        <v>0</v>
      </c>
      <c r="J19" s="55">
        <v>0</v>
      </c>
      <c r="K19" s="5">
        <v>0</v>
      </c>
      <c r="L19" s="55">
        <v>0</v>
      </c>
      <c r="M19" s="6">
        <f>I19+K19</f>
        <v>0</v>
      </c>
      <c r="N19" s="10">
        <f>J19+L19</f>
        <v>0</v>
      </c>
      <c r="O19" s="8">
        <v>0</v>
      </c>
      <c r="P19" s="55">
        <v>-0.04</v>
      </c>
      <c r="Q19" s="5">
        <v>0</v>
      </c>
      <c r="R19" s="55">
        <f>(Q19-U19)</f>
        <v>0</v>
      </c>
      <c r="S19" s="6">
        <f>O19+Q19</f>
        <v>0</v>
      </c>
      <c r="T19" s="57">
        <f>P19+R19</f>
        <v>-0.04</v>
      </c>
      <c r="U19" s="43">
        <v>0</v>
      </c>
      <c r="V19" s="1"/>
    </row>
    <row r="20" spans="1:22" ht="7.5" customHeight="1">
      <c r="A20" s="84"/>
      <c r="B20" s="55"/>
      <c r="C20" s="8"/>
      <c r="D20" s="55" t="s">
        <v>0</v>
      </c>
      <c r="E20" s="11"/>
      <c r="F20" s="58"/>
      <c r="G20" s="6"/>
      <c r="H20" s="57"/>
      <c r="I20" s="5"/>
      <c r="J20" s="55" t="s">
        <v>0</v>
      </c>
      <c r="K20" s="11"/>
      <c r="L20" s="58"/>
      <c r="M20" s="6"/>
      <c r="N20" s="10"/>
      <c r="O20" s="8"/>
      <c r="P20" s="55"/>
      <c r="Q20" s="11"/>
      <c r="R20" s="58"/>
      <c r="S20" s="6"/>
      <c r="T20" s="59"/>
      <c r="U20" s="43"/>
      <c r="V20" s="1"/>
    </row>
    <row r="21" spans="1:22" ht="15.75" customHeight="1" thickBot="1">
      <c r="A21" s="84">
        <v>4</v>
      </c>
      <c r="B21" s="81" t="s">
        <v>20</v>
      </c>
      <c r="C21" s="8">
        <v>898.16000000000008</v>
      </c>
      <c r="D21" s="55">
        <v>58.58</v>
      </c>
      <c r="E21" s="5">
        <v>183.82</v>
      </c>
      <c r="F21" s="55">
        <v>40.159999999999997</v>
      </c>
      <c r="G21" s="6">
        <f>C21+E21</f>
        <v>1081.98</v>
      </c>
      <c r="H21" s="57">
        <f>D21+F21</f>
        <v>98.74</v>
      </c>
      <c r="I21" s="5">
        <v>942.0100000000001</v>
      </c>
      <c r="J21" s="55">
        <v>206.32000000000008</v>
      </c>
      <c r="K21" s="5">
        <v>194.12</v>
      </c>
      <c r="L21" s="55">
        <v>30.460000000000008</v>
      </c>
      <c r="M21" s="6">
        <f>I21+K21</f>
        <v>1136.1300000000001</v>
      </c>
      <c r="N21" s="10">
        <f>J21+L21</f>
        <v>236.78000000000009</v>
      </c>
      <c r="O21" s="8">
        <v>1066.46</v>
      </c>
      <c r="P21" s="55">
        <v>335.65999999999997</v>
      </c>
      <c r="Q21" s="5">
        <v>214.44</v>
      </c>
      <c r="R21" s="74">
        <f>(Q21-U21)</f>
        <v>56.930000000000007</v>
      </c>
      <c r="S21" s="6">
        <f>O21+Q21</f>
        <v>1280.9000000000001</v>
      </c>
      <c r="T21" s="79">
        <f>P21+R21</f>
        <v>392.59</v>
      </c>
      <c r="U21" s="47">
        <v>157.51</v>
      </c>
      <c r="V21" s="1"/>
    </row>
    <row r="22" spans="1:22" s="40" customFormat="1" ht="15.75" customHeight="1" thickTop="1" thickBot="1">
      <c r="A22" s="14" t="s">
        <v>21</v>
      </c>
      <c r="B22" s="103"/>
      <c r="C22" s="14">
        <f t="shared" ref="C22:U22" si="0">SUM(C7:C21)</f>
        <v>1862.4100000000003</v>
      </c>
      <c r="D22" s="56">
        <f t="shared" si="0"/>
        <v>-226.72000000000008</v>
      </c>
      <c r="E22" s="27">
        <f t="shared" si="0"/>
        <v>414.2</v>
      </c>
      <c r="F22" s="56">
        <f t="shared" si="0"/>
        <v>8.6799999999999855</v>
      </c>
      <c r="G22" s="27">
        <f t="shared" si="0"/>
        <v>2276.61</v>
      </c>
      <c r="H22" s="56">
        <f t="shared" si="0"/>
        <v>-218.04000000000002</v>
      </c>
      <c r="I22" s="27">
        <f t="shared" si="0"/>
        <v>2466.77</v>
      </c>
      <c r="J22" s="56">
        <f t="shared" si="0"/>
        <v>698.69900000000007</v>
      </c>
      <c r="K22" s="27">
        <f t="shared" si="0"/>
        <v>487.66</v>
      </c>
      <c r="L22" s="56">
        <f t="shared" si="0"/>
        <v>131.96</v>
      </c>
      <c r="M22" s="27">
        <f t="shared" si="0"/>
        <v>2954.43</v>
      </c>
      <c r="N22" s="28">
        <f t="shared" si="0"/>
        <v>830.65899999999999</v>
      </c>
      <c r="O22" s="14">
        <f t="shared" si="0"/>
        <v>2622.3900000000003</v>
      </c>
      <c r="P22" s="56">
        <f t="shared" si="0"/>
        <v>1084.93</v>
      </c>
      <c r="Q22" s="27">
        <f t="shared" si="0"/>
        <v>430.56</v>
      </c>
      <c r="R22" s="75">
        <f t="shared" si="0"/>
        <v>129.60000000000002</v>
      </c>
      <c r="S22" s="73">
        <f t="shared" si="0"/>
        <v>3052.9500000000003</v>
      </c>
      <c r="T22" s="75">
        <f t="shared" si="0"/>
        <v>1214.53</v>
      </c>
      <c r="U22" s="29">
        <f t="shared" si="0"/>
        <v>300.95999999999998</v>
      </c>
      <c r="V22" s="39">
        <f>(317.83-340.3)</f>
        <v>-22.470000000000027</v>
      </c>
    </row>
    <row r="23" spans="1:22" ht="15.75" customHeight="1" thickTop="1">
      <c r="A23" s="84">
        <v>5</v>
      </c>
      <c r="B23" s="63" t="s">
        <v>39</v>
      </c>
      <c r="C23" s="17">
        <v>0</v>
      </c>
      <c r="D23" s="57">
        <v>-7.0000000000000007E-2</v>
      </c>
      <c r="E23" s="5">
        <v>0</v>
      </c>
      <c r="F23" s="55">
        <v>0</v>
      </c>
      <c r="G23" s="6">
        <f t="shared" ref="G23:H33" si="1">C23+E23</f>
        <v>0</v>
      </c>
      <c r="H23" s="57">
        <f t="shared" si="1"/>
        <v>-7.0000000000000007E-2</v>
      </c>
      <c r="I23" s="16">
        <v>0</v>
      </c>
      <c r="J23" s="59">
        <v>-0.14000000000000001</v>
      </c>
      <c r="K23" s="11">
        <v>0</v>
      </c>
      <c r="L23" s="55">
        <v>0</v>
      </c>
      <c r="M23" s="6">
        <f t="shared" ref="M23:M31" si="2">I23+K23</f>
        <v>0</v>
      </c>
      <c r="N23" s="10">
        <f t="shared" ref="N23:N31" si="3">J23+L23</f>
        <v>-0.14000000000000001</v>
      </c>
      <c r="O23" s="71">
        <v>0</v>
      </c>
      <c r="P23" s="68">
        <v>0</v>
      </c>
      <c r="Q23" s="30">
        <v>0</v>
      </c>
      <c r="R23" s="76">
        <f t="shared" ref="R23:R31" si="4">(Q23-U23)</f>
        <v>0</v>
      </c>
      <c r="S23" s="6">
        <f t="shared" ref="S23:T26" si="5">O23+Q23</f>
        <v>0</v>
      </c>
      <c r="T23" s="80">
        <f t="shared" si="5"/>
        <v>0</v>
      </c>
      <c r="U23" s="42">
        <v>0</v>
      </c>
      <c r="V23" s="1"/>
    </row>
    <row r="24" spans="1:22" ht="14.25" customHeight="1">
      <c r="A24" s="84"/>
      <c r="B24" s="55" t="s">
        <v>2</v>
      </c>
      <c r="C24" s="13">
        <v>0</v>
      </c>
      <c r="D24" s="58">
        <v>-0.05</v>
      </c>
      <c r="E24" s="11">
        <v>0</v>
      </c>
      <c r="F24" s="58">
        <v>-0.05</v>
      </c>
      <c r="G24" s="6">
        <f>C24+E24</f>
        <v>0</v>
      </c>
      <c r="H24" s="57">
        <f>D24+F24</f>
        <v>-0.1</v>
      </c>
      <c r="I24" s="11">
        <v>0</v>
      </c>
      <c r="J24" s="58">
        <v>-0.26999999999999996</v>
      </c>
      <c r="K24" s="11">
        <v>0</v>
      </c>
      <c r="L24" s="58">
        <v>-0.66</v>
      </c>
      <c r="M24" s="6">
        <f t="shared" si="2"/>
        <v>0</v>
      </c>
      <c r="N24" s="10">
        <f t="shared" si="3"/>
        <v>-0.92999999999999994</v>
      </c>
      <c r="O24" s="13">
        <v>0</v>
      </c>
      <c r="P24" s="58">
        <v>0</v>
      </c>
      <c r="Q24" s="11">
        <v>0</v>
      </c>
      <c r="R24" s="55">
        <f t="shared" si="4"/>
        <v>0</v>
      </c>
      <c r="S24" s="6">
        <f t="shared" si="5"/>
        <v>0</v>
      </c>
      <c r="T24" s="57">
        <f t="shared" si="5"/>
        <v>0</v>
      </c>
      <c r="U24" s="46">
        <v>0</v>
      </c>
      <c r="V24" s="1"/>
    </row>
    <row r="25" spans="1:22" ht="15.75" customHeight="1">
      <c r="A25" s="84"/>
      <c r="B25" s="57" t="s">
        <v>40</v>
      </c>
      <c r="C25" s="17">
        <v>0</v>
      </c>
      <c r="D25" s="57">
        <v>0</v>
      </c>
      <c r="E25" s="5">
        <v>0</v>
      </c>
      <c r="F25" s="55">
        <v>0</v>
      </c>
      <c r="G25" s="6">
        <f t="shared" si="1"/>
        <v>0</v>
      </c>
      <c r="H25" s="57">
        <f t="shared" si="1"/>
        <v>0</v>
      </c>
      <c r="I25" s="16">
        <v>0</v>
      </c>
      <c r="J25" s="59">
        <v>-0.03</v>
      </c>
      <c r="K25" s="5">
        <v>0</v>
      </c>
      <c r="L25" s="55">
        <v>0</v>
      </c>
      <c r="M25" s="6">
        <f t="shared" si="2"/>
        <v>0</v>
      </c>
      <c r="N25" s="10">
        <f t="shared" si="3"/>
        <v>-0.03</v>
      </c>
      <c r="O25" s="21">
        <v>0</v>
      </c>
      <c r="P25" s="59">
        <v>0</v>
      </c>
      <c r="Q25" s="5">
        <v>0</v>
      </c>
      <c r="R25" s="55">
        <f t="shared" si="4"/>
        <v>0</v>
      </c>
      <c r="S25" s="6">
        <f t="shared" si="5"/>
        <v>0</v>
      </c>
      <c r="T25" s="57">
        <f t="shared" si="5"/>
        <v>0</v>
      </c>
      <c r="U25" s="44">
        <v>0</v>
      </c>
      <c r="V25" s="1"/>
    </row>
    <row r="26" spans="1:22" ht="16.5" customHeight="1">
      <c r="A26" s="84"/>
      <c r="B26" s="57" t="s">
        <v>3</v>
      </c>
      <c r="C26" s="17">
        <v>86.48</v>
      </c>
      <c r="D26" s="57">
        <v>-37.479999999999997</v>
      </c>
      <c r="E26" s="5">
        <v>24.62</v>
      </c>
      <c r="F26" s="55">
        <v>6.9499999999999993</v>
      </c>
      <c r="G26" s="6">
        <f t="shared" si="1"/>
        <v>111.10000000000001</v>
      </c>
      <c r="H26" s="57">
        <f t="shared" si="1"/>
        <v>-30.529999999999998</v>
      </c>
      <c r="I26" s="11">
        <v>218.05</v>
      </c>
      <c r="J26" s="58">
        <v>4.9200000000000017</v>
      </c>
      <c r="K26" s="5">
        <v>43.98</v>
      </c>
      <c r="L26" s="58">
        <v>12.669999999999998</v>
      </c>
      <c r="M26" s="6">
        <f t="shared" si="2"/>
        <v>262.03000000000003</v>
      </c>
      <c r="N26" s="10">
        <f t="shared" si="3"/>
        <v>17.59</v>
      </c>
      <c r="O26" s="13">
        <v>256.08999999999997</v>
      </c>
      <c r="P26" s="58">
        <v>129.89999999999998</v>
      </c>
      <c r="Q26" s="5">
        <v>41.48</v>
      </c>
      <c r="R26" s="55">
        <f t="shared" si="4"/>
        <v>20.499999999999996</v>
      </c>
      <c r="S26" s="6">
        <f t="shared" si="5"/>
        <v>297.57</v>
      </c>
      <c r="T26" s="57">
        <f t="shared" si="5"/>
        <v>150.39999999999998</v>
      </c>
      <c r="U26" s="44">
        <v>20.98</v>
      </c>
      <c r="V26" s="1"/>
    </row>
    <row r="27" spans="1:22" ht="12" customHeight="1">
      <c r="A27" s="84"/>
      <c r="B27" s="55" t="s">
        <v>36</v>
      </c>
      <c r="C27" s="17">
        <v>0</v>
      </c>
      <c r="D27" s="57">
        <v>0</v>
      </c>
      <c r="E27" s="5">
        <v>0</v>
      </c>
      <c r="F27" s="55">
        <v>0</v>
      </c>
      <c r="G27" s="6">
        <f t="shared" si="1"/>
        <v>0</v>
      </c>
      <c r="H27" s="57">
        <f t="shared" si="1"/>
        <v>0</v>
      </c>
      <c r="I27" s="16">
        <v>0</v>
      </c>
      <c r="J27" s="59">
        <v>0.28999999999999998</v>
      </c>
      <c r="K27" s="5">
        <v>0</v>
      </c>
      <c r="L27" s="55">
        <v>0</v>
      </c>
      <c r="M27" s="6">
        <f t="shared" si="2"/>
        <v>0</v>
      </c>
      <c r="N27" s="10">
        <f t="shared" si="3"/>
        <v>0.28999999999999998</v>
      </c>
      <c r="O27" s="21">
        <v>0</v>
      </c>
      <c r="P27" s="59">
        <v>0</v>
      </c>
      <c r="Q27" s="5">
        <v>0</v>
      </c>
      <c r="R27" s="55">
        <f t="shared" si="4"/>
        <v>0</v>
      </c>
      <c r="S27" s="6">
        <f t="shared" ref="S27:T31" si="6">O27+Q27</f>
        <v>0</v>
      </c>
      <c r="T27" s="57">
        <f t="shared" si="6"/>
        <v>0</v>
      </c>
      <c r="U27" s="44">
        <v>0</v>
      </c>
      <c r="V27" s="1"/>
    </row>
    <row r="28" spans="1:22" ht="14.25" customHeight="1">
      <c r="A28" s="84"/>
      <c r="B28" s="55" t="s">
        <v>41</v>
      </c>
      <c r="C28" s="13">
        <v>0</v>
      </c>
      <c r="D28" s="58">
        <v>0</v>
      </c>
      <c r="E28" s="5">
        <v>0</v>
      </c>
      <c r="F28" s="58">
        <v>0</v>
      </c>
      <c r="G28" s="11">
        <v>0</v>
      </c>
      <c r="H28" s="57">
        <f t="shared" si="1"/>
        <v>0</v>
      </c>
      <c r="I28" s="11">
        <v>0</v>
      </c>
      <c r="J28" s="58">
        <v>0</v>
      </c>
      <c r="K28" s="5">
        <v>0</v>
      </c>
      <c r="L28" s="58">
        <v>0</v>
      </c>
      <c r="M28" s="6">
        <f t="shared" si="2"/>
        <v>0</v>
      </c>
      <c r="N28" s="10">
        <f t="shared" si="3"/>
        <v>0</v>
      </c>
      <c r="O28" s="13">
        <v>0</v>
      </c>
      <c r="P28" s="58">
        <v>0</v>
      </c>
      <c r="Q28" s="5">
        <v>0</v>
      </c>
      <c r="R28" s="55">
        <f t="shared" si="4"/>
        <v>0</v>
      </c>
      <c r="S28" s="6">
        <f t="shared" si="6"/>
        <v>0</v>
      </c>
      <c r="T28" s="57">
        <f t="shared" si="6"/>
        <v>0</v>
      </c>
      <c r="U28" s="43">
        <v>0</v>
      </c>
      <c r="V28" s="1"/>
    </row>
    <row r="29" spans="1:22" ht="15.75" customHeight="1">
      <c r="A29" s="84">
        <v>6</v>
      </c>
      <c r="B29" s="57" t="s">
        <v>42</v>
      </c>
      <c r="C29" s="17">
        <v>0</v>
      </c>
      <c r="D29" s="57">
        <v>0</v>
      </c>
      <c r="E29" s="5">
        <v>0</v>
      </c>
      <c r="F29" s="55">
        <v>0</v>
      </c>
      <c r="G29" s="6">
        <f t="shared" si="1"/>
        <v>0</v>
      </c>
      <c r="H29" s="57">
        <f t="shared" si="1"/>
        <v>0</v>
      </c>
      <c r="I29" s="16">
        <v>0</v>
      </c>
      <c r="J29" s="59">
        <v>0</v>
      </c>
      <c r="K29" s="5">
        <v>0</v>
      </c>
      <c r="L29" s="55">
        <v>0</v>
      </c>
      <c r="M29" s="6">
        <f t="shared" si="2"/>
        <v>0</v>
      </c>
      <c r="N29" s="10">
        <f t="shared" si="3"/>
        <v>0</v>
      </c>
      <c r="O29" s="21">
        <v>0</v>
      </c>
      <c r="P29" s="59">
        <v>0</v>
      </c>
      <c r="Q29" s="5">
        <v>0</v>
      </c>
      <c r="R29" s="55">
        <f t="shared" si="4"/>
        <v>0</v>
      </c>
      <c r="S29" s="6">
        <f t="shared" si="6"/>
        <v>0</v>
      </c>
      <c r="T29" s="57">
        <f t="shared" si="6"/>
        <v>0</v>
      </c>
      <c r="U29" s="44">
        <v>0</v>
      </c>
      <c r="V29" s="1"/>
    </row>
    <row r="30" spans="1:22" ht="18.75" customHeight="1">
      <c r="A30" s="84">
        <v>7</v>
      </c>
      <c r="B30" s="55" t="s">
        <v>4</v>
      </c>
      <c r="C30" s="13">
        <v>0</v>
      </c>
      <c r="D30" s="58">
        <v>-0.11</v>
      </c>
      <c r="E30" s="5">
        <v>0</v>
      </c>
      <c r="F30" s="58">
        <v>-0.01</v>
      </c>
      <c r="G30" s="11">
        <v>0</v>
      </c>
      <c r="H30" s="57">
        <f t="shared" si="1"/>
        <v>-0.12</v>
      </c>
      <c r="I30" s="11">
        <v>0</v>
      </c>
      <c r="J30" s="58">
        <v>-1.2900000000000003</v>
      </c>
      <c r="K30" s="5">
        <v>0</v>
      </c>
      <c r="L30" s="58">
        <v>-0.15</v>
      </c>
      <c r="M30" s="6">
        <f t="shared" si="2"/>
        <v>0</v>
      </c>
      <c r="N30" s="10">
        <f t="shared" si="3"/>
        <v>-1.4400000000000002</v>
      </c>
      <c r="O30" s="13">
        <v>0</v>
      </c>
      <c r="P30" s="58">
        <v>1.71</v>
      </c>
      <c r="Q30" s="5">
        <v>0</v>
      </c>
      <c r="R30" s="55">
        <f t="shared" si="4"/>
        <v>-0.03</v>
      </c>
      <c r="S30" s="6">
        <f t="shared" si="6"/>
        <v>0</v>
      </c>
      <c r="T30" s="57">
        <f t="shared" si="6"/>
        <v>1.68</v>
      </c>
      <c r="U30" s="43">
        <v>0.03</v>
      </c>
      <c r="V30" s="1"/>
    </row>
    <row r="31" spans="1:22" ht="18" customHeight="1">
      <c r="A31" s="84">
        <v>8</v>
      </c>
      <c r="B31" s="57" t="s">
        <v>5</v>
      </c>
      <c r="C31" s="17">
        <v>159.80000000000001</v>
      </c>
      <c r="D31" s="57">
        <v>25.98</v>
      </c>
      <c r="E31" s="5">
        <v>39.630000000000003</v>
      </c>
      <c r="F31" s="55">
        <v>18.200000000000003</v>
      </c>
      <c r="G31" s="6">
        <f t="shared" si="1"/>
        <v>199.43</v>
      </c>
      <c r="H31" s="57">
        <f t="shared" si="1"/>
        <v>44.180000000000007</v>
      </c>
      <c r="I31" s="16">
        <v>238.85</v>
      </c>
      <c r="J31" s="59">
        <v>115.27000000000001</v>
      </c>
      <c r="K31" s="5">
        <v>47.78</v>
      </c>
      <c r="L31" s="55">
        <v>23.36</v>
      </c>
      <c r="M31" s="6">
        <f t="shared" si="2"/>
        <v>286.63</v>
      </c>
      <c r="N31" s="10">
        <f t="shared" si="3"/>
        <v>138.63</v>
      </c>
      <c r="O31" s="21">
        <v>214.26999999999998</v>
      </c>
      <c r="P31" s="59">
        <v>40.959999999999994</v>
      </c>
      <c r="Q31" s="5">
        <v>30.72</v>
      </c>
      <c r="R31" s="55">
        <f t="shared" si="4"/>
        <v>-8.6600000000000037</v>
      </c>
      <c r="S31" s="6">
        <f t="shared" si="6"/>
        <v>244.98999999999998</v>
      </c>
      <c r="T31" s="57">
        <f t="shared" si="6"/>
        <v>32.29999999999999</v>
      </c>
      <c r="U31" s="44">
        <v>39.380000000000003</v>
      </c>
      <c r="V31" s="1"/>
    </row>
    <row r="32" spans="1:22" ht="5.25" customHeight="1">
      <c r="A32" s="84"/>
      <c r="B32" s="82"/>
      <c r="C32" s="21" t="s">
        <v>0</v>
      </c>
      <c r="D32" s="59" t="s">
        <v>0</v>
      </c>
      <c r="E32" s="5"/>
      <c r="F32" s="58"/>
      <c r="G32" s="6"/>
      <c r="H32" s="57"/>
      <c r="I32" s="11" t="s">
        <v>0</v>
      </c>
      <c r="J32" s="58" t="s">
        <v>0</v>
      </c>
      <c r="K32" s="5"/>
      <c r="L32" s="58"/>
      <c r="M32" s="6"/>
      <c r="N32" s="10"/>
      <c r="O32" s="13"/>
      <c r="P32" s="58"/>
      <c r="Q32" s="5"/>
      <c r="R32" s="58"/>
      <c r="S32" s="16"/>
      <c r="T32" s="59"/>
      <c r="U32" s="43"/>
      <c r="V32" s="1"/>
    </row>
    <row r="33" spans="1:28" ht="15.75" customHeight="1" thickBot="1">
      <c r="A33" s="84">
        <v>9</v>
      </c>
      <c r="B33" s="82" t="s">
        <v>43</v>
      </c>
      <c r="C33" s="17">
        <v>0.35000000000000003</v>
      </c>
      <c r="D33" s="57">
        <v>0.30000000000000004</v>
      </c>
      <c r="E33" s="5">
        <v>0.27</v>
      </c>
      <c r="F33" s="55">
        <v>0.27</v>
      </c>
      <c r="G33" s="6">
        <f t="shared" si="1"/>
        <v>0.62000000000000011</v>
      </c>
      <c r="H33" s="57">
        <f t="shared" si="1"/>
        <v>0.57000000000000006</v>
      </c>
      <c r="I33" s="16">
        <v>0</v>
      </c>
      <c r="J33" s="59">
        <v>0</v>
      </c>
      <c r="K33" s="6">
        <v>0</v>
      </c>
      <c r="L33" s="55">
        <v>0.01</v>
      </c>
      <c r="M33" s="6">
        <f>I33+K33</f>
        <v>0</v>
      </c>
      <c r="N33" s="10">
        <f>J33+L33</f>
        <v>0.01</v>
      </c>
      <c r="O33" s="21">
        <v>0</v>
      </c>
      <c r="P33" s="59">
        <v>0</v>
      </c>
      <c r="Q33" s="6">
        <v>0</v>
      </c>
      <c r="R33" s="77">
        <f>(Q33-U33)</f>
        <v>-0.01</v>
      </c>
      <c r="S33" s="6">
        <f>O33+Q33</f>
        <v>0</v>
      </c>
      <c r="T33" s="81">
        <f>P33+R33</f>
        <v>-0.01</v>
      </c>
      <c r="U33" s="48">
        <v>0.01</v>
      </c>
      <c r="V33" s="1"/>
    </row>
    <row r="34" spans="1:28" s="40" customFormat="1" ht="24" customHeight="1" thickBot="1">
      <c r="A34" s="183" t="s">
        <v>23</v>
      </c>
      <c r="B34" s="184"/>
      <c r="C34" s="19">
        <f t="shared" ref="C34:H34" si="7">SUM(C23:C33)</f>
        <v>246.63000000000002</v>
      </c>
      <c r="D34" s="60">
        <f t="shared" si="7"/>
        <v>-11.429999999999993</v>
      </c>
      <c r="E34" s="52">
        <f t="shared" si="7"/>
        <v>64.52</v>
      </c>
      <c r="F34" s="60">
        <f t="shared" si="7"/>
        <v>25.360000000000003</v>
      </c>
      <c r="G34" s="52">
        <f t="shared" si="7"/>
        <v>311.15000000000003</v>
      </c>
      <c r="H34" s="60">
        <f t="shared" si="7"/>
        <v>13.930000000000007</v>
      </c>
      <c r="I34" s="52">
        <f t="shared" ref="I34:N34" si="8">SUM(I23:I33)</f>
        <v>456.9</v>
      </c>
      <c r="J34" s="60">
        <f t="shared" si="8"/>
        <v>118.75000000000001</v>
      </c>
      <c r="K34" s="52">
        <f t="shared" si="8"/>
        <v>91.759999999999991</v>
      </c>
      <c r="L34" s="60">
        <f t="shared" si="8"/>
        <v>35.229999999999997</v>
      </c>
      <c r="M34" s="52">
        <f t="shared" si="8"/>
        <v>548.66000000000008</v>
      </c>
      <c r="N34" s="69">
        <f t="shared" si="8"/>
        <v>153.97999999999999</v>
      </c>
      <c r="O34" s="19">
        <f t="shared" ref="O34:U34" si="9">SUM(O23:O33)</f>
        <v>470.35999999999996</v>
      </c>
      <c r="P34" s="60">
        <f t="shared" si="9"/>
        <v>172.57</v>
      </c>
      <c r="Q34" s="52">
        <f t="shared" si="9"/>
        <v>72.199999999999989</v>
      </c>
      <c r="R34" s="60">
        <f t="shared" si="9"/>
        <v>11.799999999999992</v>
      </c>
      <c r="S34" s="52">
        <f t="shared" si="9"/>
        <v>542.55999999999995</v>
      </c>
      <c r="T34" s="60">
        <f t="shared" si="9"/>
        <v>184.36999999999998</v>
      </c>
      <c r="U34" s="60">
        <f t="shared" si="9"/>
        <v>60.4</v>
      </c>
      <c r="V34" s="39"/>
      <c r="Y34" s="3"/>
    </row>
    <row r="35" spans="1:28" s="40" customFormat="1" ht="27" customHeight="1" thickBot="1">
      <c r="A35" s="185" t="s">
        <v>24</v>
      </c>
      <c r="B35" s="186"/>
      <c r="C35" s="20">
        <f t="shared" ref="C35:U35" si="10">(C22+C34)</f>
        <v>2109.0400000000004</v>
      </c>
      <c r="D35" s="61">
        <f t="shared" si="10"/>
        <v>-238.15000000000009</v>
      </c>
      <c r="E35" s="53">
        <f t="shared" si="10"/>
        <v>478.71999999999997</v>
      </c>
      <c r="F35" s="61">
        <f t="shared" si="10"/>
        <v>34.039999999999992</v>
      </c>
      <c r="G35" s="53">
        <f t="shared" si="10"/>
        <v>2587.7600000000002</v>
      </c>
      <c r="H35" s="61">
        <f t="shared" si="10"/>
        <v>-204.11</v>
      </c>
      <c r="I35" s="20">
        <f t="shared" si="10"/>
        <v>2923.67</v>
      </c>
      <c r="J35" s="61">
        <f t="shared" si="10"/>
        <v>817.44900000000007</v>
      </c>
      <c r="K35" s="53">
        <f t="shared" si="10"/>
        <v>579.42000000000007</v>
      </c>
      <c r="L35" s="61">
        <f t="shared" si="10"/>
        <v>167.19</v>
      </c>
      <c r="M35" s="53">
        <f t="shared" si="10"/>
        <v>3503.09</v>
      </c>
      <c r="N35" s="70">
        <f t="shared" si="10"/>
        <v>984.63900000000001</v>
      </c>
      <c r="O35" s="20">
        <f t="shared" si="10"/>
        <v>3092.7500000000005</v>
      </c>
      <c r="P35" s="61">
        <f t="shared" si="10"/>
        <v>1257.5</v>
      </c>
      <c r="Q35" s="53">
        <f t="shared" si="10"/>
        <v>502.76</v>
      </c>
      <c r="R35" s="60">
        <f t="shared" si="10"/>
        <v>141.4</v>
      </c>
      <c r="S35" s="53">
        <f t="shared" si="10"/>
        <v>3595.51</v>
      </c>
      <c r="T35" s="61">
        <f t="shared" si="10"/>
        <v>1398.8999999999999</v>
      </c>
      <c r="U35" s="49">
        <f t="shared" si="10"/>
        <v>361.35999999999996</v>
      </c>
      <c r="V35" s="39"/>
    </row>
    <row r="36" spans="1:28" ht="15.75" customHeight="1">
      <c r="A36" s="85">
        <v>10</v>
      </c>
      <c r="B36" s="63" t="s">
        <v>6</v>
      </c>
      <c r="C36" s="17">
        <v>205.31</v>
      </c>
      <c r="D36" s="57">
        <v>-0.18</v>
      </c>
      <c r="E36" s="5">
        <v>26.16</v>
      </c>
      <c r="F36" s="55">
        <v>14.31</v>
      </c>
      <c r="G36" s="6">
        <f>C36+E36</f>
        <v>231.47</v>
      </c>
      <c r="H36" s="57">
        <f>D36+F36</f>
        <v>14.13</v>
      </c>
      <c r="I36" s="16">
        <v>243.07999999999998</v>
      </c>
      <c r="J36" s="59">
        <v>80.53</v>
      </c>
      <c r="K36" s="5">
        <v>29.2</v>
      </c>
      <c r="L36" s="55">
        <v>19.149999999999999</v>
      </c>
      <c r="M36" s="6">
        <f>I36+K36</f>
        <v>272.27999999999997</v>
      </c>
      <c r="N36" s="10">
        <f>J36+L36</f>
        <v>99.68</v>
      </c>
      <c r="O36" s="21">
        <v>275.43</v>
      </c>
      <c r="P36" s="68">
        <v>74.239999999999995</v>
      </c>
      <c r="Q36" s="5">
        <v>34.119999999999997</v>
      </c>
      <c r="R36" s="66">
        <f>(Q36-U36)</f>
        <v>24.119999999999997</v>
      </c>
      <c r="S36" s="6">
        <f>O36+Q36</f>
        <v>309.55</v>
      </c>
      <c r="T36" s="63">
        <f>P36+R36</f>
        <v>98.359999999999985</v>
      </c>
      <c r="U36" s="42">
        <v>10</v>
      </c>
      <c r="V36" s="1"/>
    </row>
    <row r="37" spans="1:28" ht="6" customHeight="1">
      <c r="A37" s="8"/>
      <c r="B37" s="57" t="s">
        <v>7</v>
      </c>
      <c r="C37" s="17" t="s">
        <v>7</v>
      </c>
      <c r="D37" s="59" t="s">
        <v>0</v>
      </c>
      <c r="E37" s="16"/>
      <c r="F37" s="59"/>
      <c r="G37" s="6" t="s">
        <v>7</v>
      </c>
      <c r="H37" s="59" t="s">
        <v>0</v>
      </c>
      <c r="I37" s="6"/>
      <c r="J37" s="57"/>
      <c r="K37" s="16"/>
      <c r="L37" s="55"/>
      <c r="M37" s="6" t="s">
        <v>7</v>
      </c>
      <c r="N37" s="12" t="s">
        <v>0</v>
      </c>
      <c r="O37" s="17"/>
      <c r="P37" s="57"/>
      <c r="Q37" s="16"/>
      <c r="R37" s="59"/>
      <c r="S37" s="6"/>
      <c r="T37" s="59"/>
      <c r="U37" s="44"/>
      <c r="V37" s="1"/>
    </row>
    <row r="38" spans="1:28" ht="18" customHeight="1">
      <c r="A38" s="13" t="s">
        <v>29</v>
      </c>
      <c r="B38" s="82" t="s">
        <v>30</v>
      </c>
      <c r="C38" s="17">
        <v>379.18</v>
      </c>
      <c r="D38" s="57">
        <v>378.75</v>
      </c>
      <c r="E38" s="5">
        <v>73.66</v>
      </c>
      <c r="F38" s="55">
        <v>73.66</v>
      </c>
      <c r="G38" s="6">
        <f>C38+E38</f>
        <v>452.84000000000003</v>
      </c>
      <c r="H38" s="57">
        <f>D38+F38</f>
        <v>452.40999999999997</v>
      </c>
      <c r="I38" s="16">
        <v>418.22</v>
      </c>
      <c r="J38" s="59">
        <v>418.06</v>
      </c>
      <c r="K38" s="6">
        <v>78.61</v>
      </c>
      <c r="L38" s="55">
        <v>78.58</v>
      </c>
      <c r="M38" s="6">
        <f>I38+K38</f>
        <v>496.83000000000004</v>
      </c>
      <c r="N38" s="10">
        <f>J38+L38</f>
        <v>496.64</v>
      </c>
      <c r="O38" s="21">
        <v>475.92000000000007</v>
      </c>
      <c r="P38" s="59">
        <v>474.65000000000003</v>
      </c>
      <c r="Q38" s="6">
        <v>91.35</v>
      </c>
      <c r="R38" s="55">
        <f>(Q38-U38)</f>
        <v>91.259999999999991</v>
      </c>
      <c r="S38" s="6">
        <f>O38+Q38</f>
        <v>567.2700000000001</v>
      </c>
      <c r="T38" s="57">
        <f>P38+R38</f>
        <v>565.91000000000008</v>
      </c>
      <c r="U38" s="44">
        <v>0.09</v>
      </c>
      <c r="V38" s="1"/>
    </row>
    <row r="39" spans="1:28" ht="6" customHeight="1" thickBot="1">
      <c r="A39" s="8"/>
      <c r="B39" s="57"/>
      <c r="C39" s="21" t="s">
        <v>0</v>
      </c>
      <c r="D39" s="59" t="s">
        <v>0</v>
      </c>
      <c r="E39" s="16"/>
      <c r="F39" s="59"/>
      <c r="G39" s="16" t="s">
        <v>0</v>
      </c>
      <c r="H39" s="59" t="s">
        <v>0</v>
      </c>
      <c r="I39" s="6"/>
      <c r="J39" s="57"/>
      <c r="K39" s="16"/>
      <c r="L39" s="59"/>
      <c r="M39" s="65" t="s">
        <v>0</v>
      </c>
      <c r="N39" s="12" t="s">
        <v>0</v>
      </c>
      <c r="O39" s="17"/>
      <c r="P39" s="57"/>
      <c r="Q39" s="16"/>
      <c r="R39" s="59"/>
      <c r="S39" s="16"/>
      <c r="T39" s="59"/>
      <c r="U39" s="44"/>
      <c r="V39" s="1"/>
    </row>
    <row r="40" spans="1:28" ht="15.75" customHeight="1" thickBot="1">
      <c r="A40" s="86">
        <v>12</v>
      </c>
      <c r="B40" s="77" t="s">
        <v>26</v>
      </c>
      <c r="C40" s="24">
        <v>354.40999999999997</v>
      </c>
      <c r="D40" s="62">
        <v>245.4</v>
      </c>
      <c r="E40" s="23">
        <v>73.709999999999994</v>
      </c>
      <c r="F40" s="55">
        <v>58.579999999999991</v>
      </c>
      <c r="G40" s="6">
        <f>C40+E40</f>
        <v>428.11999999999995</v>
      </c>
      <c r="H40" s="57">
        <f>D40+F40</f>
        <v>303.98</v>
      </c>
      <c r="I40" s="92">
        <v>761.66</v>
      </c>
      <c r="J40" s="62">
        <v>657.54</v>
      </c>
      <c r="K40" s="23">
        <v>141.30000000000001</v>
      </c>
      <c r="L40" s="55">
        <v>115.01000000000002</v>
      </c>
      <c r="M40" s="6">
        <f>I40+K40</f>
        <v>902.96</v>
      </c>
      <c r="N40" s="18">
        <f>J40+L40</f>
        <v>772.55</v>
      </c>
      <c r="O40" s="24">
        <v>982.43999999999994</v>
      </c>
      <c r="P40" s="62">
        <v>769.68000000000006</v>
      </c>
      <c r="Q40" s="23">
        <v>116.9</v>
      </c>
      <c r="R40" s="77">
        <f>(Q40-U40)</f>
        <v>81.580000000000013</v>
      </c>
      <c r="S40" s="25">
        <f>O40+Q40</f>
        <v>1099.3399999999999</v>
      </c>
      <c r="T40" s="81">
        <f>P40+R40</f>
        <v>851.2600000000001</v>
      </c>
      <c r="U40" s="26">
        <v>35.32</v>
      </c>
      <c r="V40" s="1"/>
    </row>
    <row r="41" spans="1:28" s="40" customFormat="1" ht="15.75" customHeight="1" thickBot="1">
      <c r="A41" s="191" t="s">
        <v>25</v>
      </c>
      <c r="B41" s="192"/>
      <c r="C41" s="14">
        <f t="shared" ref="C41:R41" si="11">SUM(C35:C40)</f>
        <v>3047.94</v>
      </c>
      <c r="D41" s="56">
        <f t="shared" si="11"/>
        <v>385.81999999999994</v>
      </c>
      <c r="E41" s="27">
        <f t="shared" si="11"/>
        <v>652.25</v>
      </c>
      <c r="F41" s="56">
        <f t="shared" si="11"/>
        <v>180.58999999999997</v>
      </c>
      <c r="G41" s="27">
        <f t="shared" si="11"/>
        <v>3700.19</v>
      </c>
      <c r="H41" s="56">
        <f t="shared" si="11"/>
        <v>566.41</v>
      </c>
      <c r="I41" s="27">
        <f t="shared" si="11"/>
        <v>4346.63</v>
      </c>
      <c r="J41" s="56">
        <f t="shared" si="11"/>
        <v>1973.579</v>
      </c>
      <c r="K41" s="27">
        <f t="shared" si="11"/>
        <v>828.5300000000002</v>
      </c>
      <c r="L41" s="56">
        <f t="shared" si="11"/>
        <v>379.93000000000006</v>
      </c>
      <c r="M41" s="27">
        <f>SUM(M35:M40)</f>
        <v>5175.16</v>
      </c>
      <c r="N41" s="28">
        <f t="shared" si="11"/>
        <v>2353.509</v>
      </c>
      <c r="O41" s="14">
        <f t="shared" si="11"/>
        <v>4826.54</v>
      </c>
      <c r="P41" s="56">
        <f t="shared" si="11"/>
        <v>2576.0700000000002</v>
      </c>
      <c r="Q41" s="27">
        <f t="shared" si="11"/>
        <v>745.13</v>
      </c>
      <c r="R41" s="56">
        <f t="shared" si="11"/>
        <v>338.36</v>
      </c>
      <c r="S41" s="27">
        <f>SUM(S35:S40)</f>
        <v>5571.670000000001</v>
      </c>
      <c r="T41" s="56">
        <f>SUM(T35:T40)</f>
        <v>2914.4300000000003</v>
      </c>
      <c r="U41" s="29">
        <f>(U35+U36+U38+U40)</f>
        <v>406.76999999999992</v>
      </c>
      <c r="V41" s="39"/>
      <c r="Z41" s="40" t="s">
        <v>32</v>
      </c>
      <c r="AB41" s="3"/>
    </row>
    <row r="42" spans="1:28" ht="15.75" customHeight="1" thickBot="1">
      <c r="A42" s="87">
        <v>13</v>
      </c>
      <c r="B42" s="83" t="s">
        <v>22</v>
      </c>
      <c r="C42" s="50">
        <v>4461.8099999999995</v>
      </c>
      <c r="D42" s="63">
        <v>454.3</v>
      </c>
      <c r="E42" s="30">
        <v>866.21</v>
      </c>
      <c r="F42" s="66">
        <v>4.9700000000000273</v>
      </c>
      <c r="G42" s="38">
        <f>C42+E42</f>
        <v>5328.0199999999995</v>
      </c>
      <c r="H42" s="63">
        <f>D42+F42</f>
        <v>459.27000000000004</v>
      </c>
      <c r="I42" s="15">
        <v>6565.7899999999991</v>
      </c>
      <c r="J42" s="68">
        <v>1681.3799999999997</v>
      </c>
      <c r="K42" s="30">
        <v>1077.21</v>
      </c>
      <c r="L42" s="66">
        <v>138.51</v>
      </c>
      <c r="M42" s="38">
        <f>I42+K42</f>
        <v>7642.9999999999991</v>
      </c>
      <c r="N42" s="22">
        <f>J42+L42</f>
        <v>1819.8899999999996</v>
      </c>
      <c r="O42" s="31">
        <v>7734.26</v>
      </c>
      <c r="P42" s="55">
        <v>2069.09</v>
      </c>
      <c r="Q42" s="5">
        <v>1373.58</v>
      </c>
      <c r="R42" s="55">
        <f>(Q42-U42)</f>
        <v>446.9799999999999</v>
      </c>
      <c r="S42" s="78">
        <f>O42+Q42</f>
        <v>9107.84</v>
      </c>
      <c r="T42" s="57">
        <f>P42+R42</f>
        <v>2516.0700000000002</v>
      </c>
      <c r="U42" s="32">
        <v>926.6</v>
      </c>
      <c r="V42" s="1"/>
      <c r="Z42" s="3">
        <v>1239.46</v>
      </c>
      <c r="AA42" s="3" t="s">
        <v>34</v>
      </c>
    </row>
    <row r="43" spans="1:28" s="40" customFormat="1" ht="15.75" customHeight="1" thickTop="1" thickBot="1">
      <c r="A43" s="89"/>
      <c r="B43" s="41" t="s">
        <v>44</v>
      </c>
      <c r="C43" s="34">
        <f t="shared" ref="C43:L43" si="12">SUM(C41:C42)</f>
        <v>7509.75</v>
      </c>
      <c r="D43" s="36">
        <f t="shared" si="12"/>
        <v>840.11999999999989</v>
      </c>
      <c r="E43" s="33">
        <f t="shared" si="12"/>
        <v>1518.46</v>
      </c>
      <c r="F43" s="36">
        <f t="shared" si="12"/>
        <v>185.56</v>
      </c>
      <c r="G43" s="33">
        <f>SUM(G41:G42)</f>
        <v>9028.2099999999991</v>
      </c>
      <c r="H43" s="36">
        <f>SUM(H41:H42)</f>
        <v>1025.68</v>
      </c>
      <c r="I43" s="33">
        <f t="shared" si="12"/>
        <v>10912.419999999998</v>
      </c>
      <c r="J43" s="36">
        <f t="shared" si="12"/>
        <v>3654.9589999999998</v>
      </c>
      <c r="K43" s="33">
        <f t="shared" si="12"/>
        <v>1905.7400000000002</v>
      </c>
      <c r="L43" s="36">
        <f t="shared" si="12"/>
        <v>518.44000000000005</v>
      </c>
      <c r="M43" s="33">
        <f>SUM(M41:M42)</f>
        <v>12818.16</v>
      </c>
      <c r="N43" s="35">
        <f>SUM(N41:N42)</f>
        <v>4173.3989999999994</v>
      </c>
      <c r="O43" s="34">
        <f t="shared" ref="O43:T43" si="13">SUM(O41:O42)</f>
        <v>12560.8</v>
      </c>
      <c r="P43" s="36">
        <f t="shared" si="13"/>
        <v>4645.16</v>
      </c>
      <c r="Q43" s="36">
        <f t="shared" si="13"/>
        <v>2118.71</v>
      </c>
      <c r="R43" s="36">
        <f t="shared" si="13"/>
        <v>785.33999999999992</v>
      </c>
      <c r="S43" s="33">
        <f t="shared" si="13"/>
        <v>14679.510000000002</v>
      </c>
      <c r="T43" s="36">
        <f t="shared" si="13"/>
        <v>5430.5</v>
      </c>
      <c r="U43" s="37">
        <f>SUM(U41:U42)</f>
        <v>1333.37</v>
      </c>
      <c r="V43" s="39"/>
      <c r="Z43" s="2">
        <v>1326.25</v>
      </c>
      <c r="AA43" s="40" t="s">
        <v>33</v>
      </c>
      <c r="AB43" s="3"/>
    </row>
    <row r="44" spans="1:28" ht="15.75" customHeight="1" thickTop="1" thickBot="1">
      <c r="A44" s="187" t="s">
        <v>31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9"/>
      <c r="U44" s="93"/>
      <c r="V44" s="1"/>
      <c r="Z44" s="3">
        <f>SUM(Z42:Z43)</f>
        <v>2565.71</v>
      </c>
      <c r="AA44" s="3" t="s">
        <v>35</v>
      </c>
    </row>
    <row r="45" spans="1:28" ht="18.7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1"/>
    </row>
    <row r="46" spans="1:28" ht="18.75" customHeight="1">
      <c r="A46" s="190" t="s">
        <v>38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</row>
    <row r="47" spans="1:28" ht="15.75" customHeight="1">
      <c r="Q47" s="4"/>
    </row>
    <row r="49" spans="5:5" ht="15.75" customHeight="1">
      <c r="E49" s="3">
        <v>1056.25</v>
      </c>
    </row>
    <row r="50" spans="5:5" ht="15.75" customHeight="1">
      <c r="E50" s="3">
        <v>921.54</v>
      </c>
    </row>
    <row r="51" spans="5:5" ht="15.75" customHeight="1">
      <c r="E51" s="3">
        <v>62.72</v>
      </c>
    </row>
    <row r="52" spans="5:5" ht="15.75" customHeight="1">
      <c r="E52" s="3">
        <f>SUM(E49:E51)</f>
        <v>2040.51</v>
      </c>
    </row>
  </sheetData>
  <mergeCells count="20">
    <mergeCell ref="A1:T1"/>
    <mergeCell ref="A2:T2"/>
    <mergeCell ref="C4:H4"/>
    <mergeCell ref="I4:N4"/>
    <mergeCell ref="O4:T4"/>
    <mergeCell ref="B3:T3"/>
    <mergeCell ref="A34:B34"/>
    <mergeCell ref="A35:B35"/>
    <mergeCell ref="A44:T44"/>
    <mergeCell ref="A46:T46"/>
    <mergeCell ref="A41:B41"/>
    <mergeCell ref="M5:N5"/>
    <mergeCell ref="O5:P5"/>
    <mergeCell ref="Q5:R5"/>
    <mergeCell ref="S5:T5"/>
    <mergeCell ref="C5:D5"/>
    <mergeCell ref="E5:F5"/>
    <mergeCell ref="G5:H5"/>
    <mergeCell ref="I5:J5"/>
    <mergeCell ref="K5:L5"/>
  </mergeCells>
  <pageMargins left="0.49" right="0" top="7.8740157480315001E-2" bottom="0" header="3.9370078740157501E-2" footer="0.35"/>
  <pageSetup paperSize="9" scale="80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E13" sqref="E13"/>
    </sheetView>
  </sheetViews>
  <sheetFormatPr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A16" transitionEvaluation="1" codeName="Sheet2"/>
  <dimension ref="A1:AB51"/>
  <sheetViews>
    <sheetView showGridLines="0" view="pageBreakPreview" topLeftCell="A16" zoomScale="85" zoomScaleNormal="96" zoomScaleSheetLayoutView="85" workbookViewId="0">
      <selection sqref="A1:IV65536"/>
    </sheetView>
  </sheetViews>
  <sheetFormatPr defaultColWidth="7.625" defaultRowHeight="15.75" customHeight="1"/>
  <cols>
    <col min="1" max="1" width="3.25" style="88" customWidth="1"/>
    <col min="2" max="2" width="8.75" style="3" customWidth="1"/>
    <col min="3" max="3" width="8.375" style="3" customWidth="1"/>
    <col min="4" max="4" width="7.5" style="3" bestFit="1" customWidth="1"/>
    <col min="5" max="5" width="7.25" style="3" customWidth="1"/>
    <col min="6" max="6" width="6.75" style="3" customWidth="1"/>
    <col min="7" max="7" width="7.625" style="3" bestFit="1" customWidth="1"/>
    <col min="8" max="8" width="7.375" style="3" bestFit="1" customWidth="1"/>
    <col min="9" max="9" width="8.125" style="3" bestFit="1" customWidth="1"/>
    <col min="10" max="10" width="7.625" style="3" bestFit="1" customWidth="1"/>
    <col min="11" max="11" width="8" style="3" customWidth="1"/>
    <col min="12" max="12" width="6.75" style="3" bestFit="1" customWidth="1"/>
    <col min="13" max="13" width="7.5" style="3" customWidth="1"/>
    <col min="14" max="14" width="7.375" style="3" bestFit="1" customWidth="1"/>
    <col min="15" max="15" width="8.375" style="3" bestFit="1" customWidth="1"/>
    <col min="16" max="16" width="7.625" style="3" bestFit="1" customWidth="1"/>
    <col min="17" max="17" width="7.625" style="3" customWidth="1"/>
    <col min="18" max="18" width="6.875" style="3" customWidth="1"/>
    <col min="19" max="19" width="8.125" style="3" bestFit="1" customWidth="1"/>
    <col min="20" max="20" width="7.625" style="3" bestFit="1" customWidth="1"/>
    <col min="21" max="21" width="7.25" style="3" customWidth="1"/>
    <col min="22" max="22" width="7.75" style="3" bestFit="1" customWidth="1"/>
    <col min="23" max="23" width="7.875" style="3" bestFit="1" customWidth="1"/>
    <col min="24" max="24" width="7.625" style="3"/>
    <col min="25" max="25" width="7.75" style="3" bestFit="1" customWidth="1"/>
    <col min="26" max="16384" width="7.625" style="3"/>
  </cols>
  <sheetData>
    <row r="1" spans="1:26" ht="15.75" customHeight="1">
      <c r="A1" s="205" t="s">
        <v>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1"/>
      <c r="V1" s="1"/>
    </row>
    <row r="2" spans="1:26" ht="15" customHeight="1">
      <c r="A2" s="194" t="s">
        <v>50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04"/>
      <c r="V2" s="1"/>
    </row>
    <row r="3" spans="1:26" ht="11.25" customHeight="1" thickBot="1">
      <c r="A3" s="90" t="s">
        <v>0</v>
      </c>
      <c r="B3" s="1"/>
      <c r="C3" s="97" t="s">
        <v>27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"/>
      <c r="V3" s="1"/>
    </row>
    <row r="4" spans="1:26" s="40" customFormat="1" ht="28.5" customHeight="1" thickTop="1" thickBot="1">
      <c r="A4" s="100" t="s">
        <v>28</v>
      </c>
      <c r="B4" s="101" t="s">
        <v>1</v>
      </c>
      <c r="C4" s="195" t="s">
        <v>52</v>
      </c>
      <c r="D4" s="196"/>
      <c r="E4" s="196"/>
      <c r="F4" s="196"/>
      <c r="G4" s="196"/>
      <c r="H4" s="197"/>
      <c r="I4" s="195" t="s">
        <v>53</v>
      </c>
      <c r="J4" s="196"/>
      <c r="K4" s="196"/>
      <c r="L4" s="196"/>
      <c r="M4" s="196"/>
      <c r="N4" s="197"/>
      <c r="O4" s="195" t="s">
        <v>54</v>
      </c>
      <c r="P4" s="196"/>
      <c r="Q4" s="196"/>
      <c r="R4" s="196"/>
      <c r="S4" s="196"/>
      <c r="T4" s="197"/>
      <c r="U4" s="202" t="s">
        <v>46</v>
      </c>
      <c r="V4" s="39"/>
    </row>
    <row r="5" spans="1:26" ht="16.5" customHeight="1" thickTop="1" thickBot="1">
      <c r="A5" s="100"/>
      <c r="B5" s="102"/>
      <c r="C5" s="181" t="s">
        <v>8</v>
      </c>
      <c r="D5" s="182"/>
      <c r="E5" s="181" t="s">
        <v>9</v>
      </c>
      <c r="F5" s="182"/>
      <c r="G5" s="181" t="s">
        <v>10</v>
      </c>
      <c r="H5" s="182"/>
      <c r="I5" s="181" t="s">
        <v>8</v>
      </c>
      <c r="J5" s="182"/>
      <c r="K5" s="181" t="s">
        <v>9</v>
      </c>
      <c r="L5" s="182"/>
      <c r="M5" s="181" t="s">
        <v>10</v>
      </c>
      <c r="N5" s="182"/>
      <c r="O5" s="181" t="s">
        <v>8</v>
      </c>
      <c r="P5" s="182"/>
      <c r="Q5" s="181" t="s">
        <v>9</v>
      </c>
      <c r="R5" s="182"/>
      <c r="S5" s="110" t="s">
        <v>10</v>
      </c>
      <c r="T5" s="111"/>
      <c r="U5" s="203"/>
      <c r="V5" s="1"/>
    </row>
    <row r="6" spans="1:26" ht="14.25" customHeight="1" thickTop="1" thickBot="1">
      <c r="A6" s="100"/>
      <c r="B6" s="102"/>
      <c r="C6" s="45" t="s">
        <v>11</v>
      </c>
      <c r="D6" s="91" t="s">
        <v>12</v>
      </c>
      <c r="E6" s="45" t="s">
        <v>11</v>
      </c>
      <c r="F6" s="91" t="s">
        <v>12</v>
      </c>
      <c r="G6" s="91" t="s">
        <v>11</v>
      </c>
      <c r="H6" s="91" t="s">
        <v>12</v>
      </c>
      <c r="I6" s="45" t="s">
        <v>11</v>
      </c>
      <c r="J6" s="91" t="s">
        <v>12</v>
      </c>
      <c r="K6" s="45" t="s">
        <v>11</v>
      </c>
      <c r="L6" s="91" t="s">
        <v>12</v>
      </c>
      <c r="M6" s="91" t="s">
        <v>11</v>
      </c>
      <c r="N6" s="91" t="s">
        <v>12</v>
      </c>
      <c r="O6" s="45" t="s">
        <v>11</v>
      </c>
      <c r="P6" s="91" t="s">
        <v>12</v>
      </c>
      <c r="Q6" s="91" t="s">
        <v>11</v>
      </c>
      <c r="R6" s="91" t="s">
        <v>12</v>
      </c>
      <c r="S6" s="91" t="s">
        <v>11</v>
      </c>
      <c r="T6" s="91" t="s">
        <v>12</v>
      </c>
      <c r="U6" s="204"/>
      <c r="V6" s="1"/>
    </row>
    <row r="7" spans="1:26" ht="15.75" customHeight="1" thickTop="1">
      <c r="A7" s="84">
        <v>1</v>
      </c>
      <c r="B7" s="67" t="s">
        <v>13</v>
      </c>
      <c r="C7" s="51">
        <v>0</v>
      </c>
      <c r="D7" s="54">
        <v>-11.7</v>
      </c>
      <c r="E7" s="64">
        <v>0</v>
      </c>
      <c r="F7" s="54">
        <v>-1.37</v>
      </c>
      <c r="G7" s="6">
        <v>0</v>
      </c>
      <c r="H7" s="67">
        <v>-13.07</v>
      </c>
      <c r="I7" s="64">
        <v>0</v>
      </c>
      <c r="J7" s="54">
        <v>-13.31</v>
      </c>
      <c r="K7" s="64">
        <v>0</v>
      </c>
      <c r="L7" s="54">
        <v>-1.05</v>
      </c>
      <c r="M7" s="6">
        <f>I7+K7</f>
        <v>0</v>
      </c>
      <c r="N7" s="7">
        <f>J7+L7</f>
        <v>-14.360000000000001</v>
      </c>
      <c r="O7" s="51">
        <v>0</v>
      </c>
      <c r="P7" s="54">
        <v>-11.84</v>
      </c>
      <c r="Q7" s="72">
        <v>0</v>
      </c>
      <c r="R7" s="54">
        <f>(Q7-U7)</f>
        <v>-1.07</v>
      </c>
      <c r="S7" s="6">
        <f>O7+Q7</f>
        <v>0</v>
      </c>
      <c r="T7" s="67">
        <v>-13.01</v>
      </c>
      <c r="U7" s="45">
        <v>1.07</v>
      </c>
      <c r="V7" s="1"/>
    </row>
    <row r="8" spans="1:26" ht="0.75" customHeight="1">
      <c r="A8" s="84"/>
      <c r="B8" s="55"/>
      <c r="C8" s="8"/>
      <c r="D8" s="55" t="s">
        <v>0</v>
      </c>
      <c r="E8" s="5"/>
      <c r="F8" s="55"/>
      <c r="G8" s="5"/>
      <c r="H8" s="55" t="s">
        <v>0</v>
      </c>
      <c r="I8" s="5"/>
      <c r="J8" s="55" t="s">
        <v>0</v>
      </c>
      <c r="K8" s="5"/>
      <c r="L8" s="55"/>
      <c r="M8" s="5"/>
      <c r="N8" s="9" t="s">
        <v>0</v>
      </c>
      <c r="O8" s="8"/>
      <c r="P8" s="55"/>
      <c r="Q8" s="5"/>
      <c r="R8" s="55"/>
      <c r="S8" s="5"/>
      <c r="T8" s="55"/>
      <c r="U8" s="43"/>
      <c r="V8" s="1"/>
      <c r="Z8" s="3">
        <v>-17.53</v>
      </c>
    </row>
    <row r="9" spans="1:26" ht="15.75" customHeight="1">
      <c r="A9" s="84">
        <v>2</v>
      </c>
      <c r="B9" s="57" t="s">
        <v>14</v>
      </c>
      <c r="C9" s="8">
        <v>643.98</v>
      </c>
      <c r="D9" s="55">
        <v>-510.25</v>
      </c>
      <c r="E9" s="5">
        <v>104.62</v>
      </c>
      <c r="F9" s="55">
        <v>-66</v>
      </c>
      <c r="G9" s="6">
        <f>C9+E9</f>
        <v>748.6</v>
      </c>
      <c r="H9" s="57">
        <f>D9+F9</f>
        <v>-576.25</v>
      </c>
      <c r="I9" s="5">
        <v>878.05</v>
      </c>
      <c r="J9" s="55">
        <v>124.56</v>
      </c>
      <c r="K9" s="5">
        <v>130.94</v>
      </c>
      <c r="L9" s="55">
        <v>20.27</v>
      </c>
      <c r="M9" s="6">
        <f>I9+K9</f>
        <v>1008.99</v>
      </c>
      <c r="N9" s="10">
        <f>J9+L9</f>
        <v>144.83000000000001</v>
      </c>
      <c r="O9" s="8">
        <v>642.63</v>
      </c>
      <c r="P9" s="55">
        <v>351.03</v>
      </c>
      <c r="Q9" s="5">
        <v>95.14</v>
      </c>
      <c r="R9" s="55">
        <f>(Q9-U9)</f>
        <v>46.11</v>
      </c>
      <c r="S9" s="6">
        <f>O9+Q9</f>
        <v>737.77</v>
      </c>
      <c r="T9" s="57">
        <f>P9+R9</f>
        <v>397.14</v>
      </c>
      <c r="U9" s="43">
        <v>49.03</v>
      </c>
      <c r="V9" s="1">
        <f>SUM(O9:T9)</f>
        <v>2269.8199999999997</v>
      </c>
      <c r="Z9" s="3">
        <v>-1.51</v>
      </c>
    </row>
    <row r="10" spans="1:26" ht="4.5" customHeight="1">
      <c r="A10" s="84"/>
      <c r="B10" s="55"/>
      <c r="C10" s="8"/>
      <c r="D10" s="55"/>
      <c r="E10" s="5"/>
      <c r="F10" s="58"/>
      <c r="G10" s="6"/>
      <c r="H10" s="57"/>
      <c r="I10" s="5"/>
      <c r="J10" s="55"/>
      <c r="K10" s="5"/>
      <c r="L10" s="58"/>
      <c r="M10" s="6"/>
      <c r="N10" s="10"/>
      <c r="O10" s="8"/>
      <c r="P10" s="55"/>
      <c r="Q10" s="5"/>
      <c r="R10" s="58"/>
      <c r="S10" s="6"/>
      <c r="T10" s="59"/>
      <c r="U10" s="43"/>
      <c r="V10" s="1"/>
      <c r="Z10" s="3">
        <f>SUM(Z8:Z9)</f>
        <v>-19.040000000000003</v>
      </c>
    </row>
    <row r="11" spans="1:26" ht="15.75" customHeight="1">
      <c r="A11" s="84">
        <v>3</v>
      </c>
      <c r="B11" s="57" t="s">
        <v>15</v>
      </c>
      <c r="C11" s="8">
        <v>341.76</v>
      </c>
      <c r="D11" s="55">
        <v>61.81</v>
      </c>
      <c r="E11" s="5">
        <v>58.41</v>
      </c>
      <c r="F11" s="55">
        <v>7.9</v>
      </c>
      <c r="G11" s="6">
        <f>C11+E11</f>
        <v>400.16999999999996</v>
      </c>
      <c r="H11" s="57">
        <f>D11+F11</f>
        <v>69.710000000000008</v>
      </c>
      <c r="I11" s="5">
        <v>521.55999999999995</v>
      </c>
      <c r="J11" s="55">
        <v>157.71</v>
      </c>
      <c r="K11" s="5">
        <v>86.74</v>
      </c>
      <c r="L11" s="55">
        <v>24.16</v>
      </c>
      <c r="M11" s="6">
        <f>I11+K11</f>
        <v>608.29999999999995</v>
      </c>
      <c r="N11" s="10">
        <f>J11+L11</f>
        <v>181.87</v>
      </c>
      <c r="O11" s="8">
        <v>637.26</v>
      </c>
      <c r="P11" s="55">
        <v>125.32</v>
      </c>
      <c r="Q11" s="5">
        <v>139.58000000000001</v>
      </c>
      <c r="R11" s="55">
        <f>(Q11-U11)</f>
        <v>53.970000000000013</v>
      </c>
      <c r="S11" s="6">
        <f>O11+Q11</f>
        <v>776.84</v>
      </c>
      <c r="T11" s="57">
        <f>P11+R11</f>
        <v>179.29000000000002</v>
      </c>
      <c r="U11" s="46">
        <v>85.61</v>
      </c>
      <c r="V11" s="1"/>
    </row>
    <row r="12" spans="1:26" ht="3.75" customHeight="1">
      <c r="A12" s="84"/>
      <c r="B12" s="55"/>
      <c r="C12" s="8"/>
      <c r="D12" s="55" t="s">
        <v>0</v>
      </c>
      <c r="E12" s="5"/>
      <c r="F12" s="58"/>
      <c r="G12" s="6"/>
      <c r="H12" s="57"/>
      <c r="I12" s="5"/>
      <c r="J12" s="55" t="s">
        <v>0</v>
      </c>
      <c r="K12" s="5"/>
      <c r="L12" s="58"/>
      <c r="M12" s="6"/>
      <c r="N12" s="10"/>
      <c r="O12" s="8"/>
      <c r="P12" s="55"/>
      <c r="Q12" s="5"/>
      <c r="R12" s="58"/>
      <c r="S12" s="6"/>
      <c r="T12" s="59"/>
      <c r="U12" s="43"/>
      <c r="V12" s="1"/>
    </row>
    <row r="13" spans="1:26" ht="15" customHeight="1" thickBot="1">
      <c r="A13" s="84"/>
      <c r="B13" s="57" t="s">
        <v>16</v>
      </c>
      <c r="C13" s="8">
        <v>42.8</v>
      </c>
      <c r="D13" s="55">
        <v>20.58</v>
      </c>
      <c r="E13" s="5">
        <v>7.07</v>
      </c>
      <c r="F13" s="55">
        <v>3.41</v>
      </c>
      <c r="G13" s="6">
        <f>C13+E13</f>
        <v>49.87</v>
      </c>
      <c r="H13" s="57">
        <f>D13+F13</f>
        <v>23.99</v>
      </c>
      <c r="I13" s="5">
        <v>76.319999999999993</v>
      </c>
      <c r="J13" s="55">
        <v>44.87</v>
      </c>
      <c r="K13" s="5">
        <v>11.44</v>
      </c>
      <c r="L13" s="55">
        <v>6.08</v>
      </c>
      <c r="M13" s="6">
        <f>I13+K13</f>
        <v>87.759999999999991</v>
      </c>
      <c r="N13" s="10">
        <f>J13+L13</f>
        <v>50.949999999999996</v>
      </c>
      <c r="O13" s="8">
        <v>91.01</v>
      </c>
      <c r="P13" s="55">
        <v>41.1</v>
      </c>
      <c r="Q13" s="5">
        <v>20.95</v>
      </c>
      <c r="R13" s="55">
        <f>(Q13-U13)</f>
        <v>13.149999999999999</v>
      </c>
      <c r="S13" s="6">
        <f>O13+Q13</f>
        <v>111.96000000000001</v>
      </c>
      <c r="T13" s="57">
        <v>54.17</v>
      </c>
      <c r="U13" s="43">
        <v>7.8</v>
      </c>
      <c r="V13" s="1"/>
    </row>
    <row r="14" spans="1:26" ht="3.75" hidden="1" customHeight="1" thickBot="1">
      <c r="A14" s="84"/>
      <c r="B14" s="55"/>
      <c r="C14" s="8"/>
      <c r="D14" s="55" t="s">
        <v>0</v>
      </c>
      <c r="E14" s="5"/>
      <c r="F14" s="58"/>
      <c r="G14" s="6"/>
      <c r="H14" s="57"/>
      <c r="I14" s="5"/>
      <c r="J14" s="55" t="s">
        <v>0</v>
      </c>
      <c r="K14" s="5"/>
      <c r="L14" s="58"/>
      <c r="M14" s="6"/>
      <c r="N14" s="10"/>
      <c r="O14" s="8"/>
      <c r="P14" s="55"/>
      <c r="Q14" s="5"/>
      <c r="R14" s="58"/>
      <c r="S14" s="6"/>
      <c r="T14" s="59"/>
      <c r="U14" s="43"/>
      <c r="V14" s="1"/>
    </row>
    <row r="15" spans="1:26" ht="15.75" customHeight="1" thickTop="1">
      <c r="A15" s="84"/>
      <c r="B15" s="57" t="s">
        <v>17</v>
      </c>
      <c r="C15" s="8">
        <v>34.69</v>
      </c>
      <c r="D15" s="55">
        <v>12.67</v>
      </c>
      <c r="E15" s="5">
        <v>6.22</v>
      </c>
      <c r="F15" s="55">
        <v>1.76</v>
      </c>
      <c r="G15" s="6">
        <f>C15+E15</f>
        <v>40.909999999999997</v>
      </c>
      <c r="H15" s="57">
        <f>D15+F15</f>
        <v>14.43</v>
      </c>
      <c r="I15" s="5">
        <v>63.97</v>
      </c>
      <c r="J15" s="55">
        <v>41.02</v>
      </c>
      <c r="K15" s="5">
        <v>9.68</v>
      </c>
      <c r="L15" s="55">
        <v>6.32</v>
      </c>
      <c r="M15" s="6">
        <f>I15+K15</f>
        <v>73.650000000000006</v>
      </c>
      <c r="N15" s="10">
        <f>J15+L15</f>
        <v>47.34</v>
      </c>
      <c r="O15" s="8">
        <v>72.459999999999994</v>
      </c>
      <c r="P15" s="55">
        <v>44.07</v>
      </c>
      <c r="Q15" s="5">
        <v>16.059999999999999</v>
      </c>
      <c r="R15" s="54">
        <f>(Q15-U15)</f>
        <v>9.5599999999999987</v>
      </c>
      <c r="S15" s="6">
        <f>O15+Q15</f>
        <v>88.52</v>
      </c>
      <c r="T15" s="57">
        <v>53.58</v>
      </c>
      <c r="U15" s="43">
        <v>6.5</v>
      </c>
      <c r="V15" s="1" t="s">
        <v>58</v>
      </c>
    </row>
    <row r="16" spans="1:26" ht="2.25" customHeight="1">
      <c r="A16" s="84"/>
      <c r="B16" s="55"/>
      <c r="C16" s="8"/>
      <c r="D16" s="55" t="s">
        <v>0</v>
      </c>
      <c r="E16" s="5"/>
      <c r="F16" s="58"/>
      <c r="G16" s="6"/>
      <c r="H16" s="57"/>
      <c r="I16" s="5"/>
      <c r="J16" s="55" t="s">
        <v>0</v>
      </c>
      <c r="K16" s="5"/>
      <c r="L16" s="58"/>
      <c r="M16" s="6"/>
      <c r="N16" s="10"/>
      <c r="O16" s="8"/>
      <c r="P16" s="55"/>
      <c r="Q16" s="5"/>
      <c r="R16" s="58"/>
      <c r="S16" s="6"/>
      <c r="T16" s="59"/>
      <c r="U16" s="43"/>
      <c r="V16" s="1"/>
    </row>
    <row r="17" spans="1:22" ht="15.75" customHeight="1">
      <c r="A17" s="84"/>
      <c r="B17" s="57" t="s">
        <v>18</v>
      </c>
      <c r="C17" s="8">
        <v>131.4</v>
      </c>
      <c r="D17" s="55">
        <v>110.17</v>
      </c>
      <c r="E17" s="5">
        <v>22.32</v>
      </c>
      <c r="F17" s="55">
        <v>18.25</v>
      </c>
      <c r="G17" s="6">
        <f>C17+E17</f>
        <v>153.72</v>
      </c>
      <c r="H17" s="57">
        <f>D17+F17</f>
        <v>128.42000000000002</v>
      </c>
      <c r="I17" s="5">
        <v>278.39999999999998</v>
      </c>
      <c r="J17" s="3">
        <v>239.03</v>
      </c>
      <c r="K17" s="5">
        <v>45.43</v>
      </c>
      <c r="L17" s="55">
        <v>37.99</v>
      </c>
      <c r="M17" s="6">
        <f>I17+K17</f>
        <v>323.83</v>
      </c>
      <c r="N17" s="10">
        <v>277.02</v>
      </c>
      <c r="O17" s="8">
        <v>328.69</v>
      </c>
      <c r="P17" s="55">
        <v>272.3</v>
      </c>
      <c r="Q17" s="5">
        <v>69.260000000000005</v>
      </c>
      <c r="R17" s="55">
        <f>(Q17-U17)</f>
        <v>57.81</v>
      </c>
      <c r="S17" s="6">
        <f>O17+Q17</f>
        <v>397.95</v>
      </c>
      <c r="T17" s="57">
        <f>P17+R17</f>
        <v>330.11</v>
      </c>
      <c r="U17" s="43">
        <v>11.45</v>
      </c>
      <c r="V17" s="1"/>
    </row>
    <row r="18" spans="1:22" ht="6.75" hidden="1" customHeight="1">
      <c r="A18" s="84"/>
      <c r="B18" s="55"/>
      <c r="C18" s="8"/>
      <c r="D18" s="55" t="s">
        <v>0</v>
      </c>
      <c r="E18" s="5"/>
      <c r="F18" s="58"/>
      <c r="G18" s="6"/>
      <c r="H18" s="57"/>
      <c r="I18" s="5"/>
      <c r="J18" s="55" t="s">
        <v>0</v>
      </c>
      <c r="K18" s="5"/>
      <c r="L18" s="58"/>
      <c r="M18" s="6"/>
      <c r="N18" s="10"/>
      <c r="O18" s="8"/>
      <c r="P18" s="55"/>
      <c r="Q18" s="5"/>
      <c r="R18" s="58"/>
      <c r="S18" s="6"/>
      <c r="T18" s="59"/>
      <c r="U18" s="43"/>
      <c r="V18" s="1"/>
    </row>
    <row r="19" spans="1:22" ht="15.75" customHeight="1">
      <c r="A19" s="84"/>
      <c r="B19" s="57" t="s">
        <v>19</v>
      </c>
      <c r="C19" s="8">
        <v>0</v>
      </c>
      <c r="D19" s="55">
        <v>-0.06</v>
      </c>
      <c r="E19" s="5">
        <v>0</v>
      </c>
      <c r="F19" s="55">
        <v>0</v>
      </c>
      <c r="G19" s="6">
        <f>C19+E19</f>
        <v>0</v>
      </c>
      <c r="H19" s="57">
        <f>D19+F19</f>
        <v>-0.06</v>
      </c>
      <c r="I19" s="55">
        <v>0</v>
      </c>
      <c r="J19" s="55">
        <v>0</v>
      </c>
      <c r="K19" s="5">
        <v>0</v>
      </c>
      <c r="L19" s="55">
        <v>0</v>
      </c>
      <c r="M19" s="6">
        <f>SUM(V19)</f>
        <v>0</v>
      </c>
      <c r="N19" s="10">
        <f>J19+L19</f>
        <v>0</v>
      </c>
      <c r="O19" s="8">
        <v>0</v>
      </c>
      <c r="P19" s="55">
        <v>-0.04</v>
      </c>
      <c r="Q19" s="5">
        <v>0</v>
      </c>
      <c r="R19" s="55">
        <f>(Q19-U19)</f>
        <v>0</v>
      </c>
      <c r="S19" s="6">
        <f>O19+Q19</f>
        <v>0</v>
      </c>
      <c r="T19" s="57">
        <f>P19+R19</f>
        <v>-0.04</v>
      </c>
      <c r="U19" s="43">
        <v>0</v>
      </c>
      <c r="V19" s="1"/>
    </row>
    <row r="20" spans="1:22" ht="3.75" customHeight="1">
      <c r="A20" s="84"/>
      <c r="B20" s="55"/>
      <c r="C20" s="8"/>
      <c r="D20" s="55" t="s">
        <v>0</v>
      </c>
      <c r="E20" s="11"/>
      <c r="F20" s="58"/>
      <c r="G20" s="6"/>
      <c r="H20" s="57"/>
      <c r="I20" s="5"/>
      <c r="J20" s="55" t="s">
        <v>0</v>
      </c>
      <c r="K20" s="11"/>
      <c r="L20" s="58"/>
      <c r="M20" s="6"/>
      <c r="N20" s="10"/>
      <c r="O20" s="8"/>
      <c r="P20" s="55"/>
      <c r="Q20" s="11"/>
      <c r="R20" s="58"/>
      <c r="S20" s="6"/>
      <c r="T20" s="59"/>
      <c r="U20" s="43"/>
      <c r="V20" s="1"/>
    </row>
    <row r="21" spans="1:22" ht="15.75" customHeight="1" thickBot="1">
      <c r="A21" s="84">
        <v>4</v>
      </c>
      <c r="B21" s="81" t="s">
        <v>20</v>
      </c>
      <c r="C21" s="8">
        <v>1081.98</v>
      </c>
      <c r="D21" s="55">
        <v>98.74</v>
      </c>
      <c r="E21" s="5">
        <v>181.93</v>
      </c>
      <c r="F21" s="55">
        <v>46.02</v>
      </c>
      <c r="G21" s="6">
        <f>C21+E21</f>
        <v>1263.9100000000001</v>
      </c>
      <c r="H21" s="57">
        <f>D21+F21</f>
        <v>144.76</v>
      </c>
      <c r="I21" s="5">
        <v>1136.1300000000001</v>
      </c>
      <c r="J21" s="55">
        <v>236.78</v>
      </c>
      <c r="K21" s="5">
        <v>196.06</v>
      </c>
      <c r="L21" s="55">
        <v>34.869999999999997</v>
      </c>
      <c r="M21" s="6">
        <f>I21+K21</f>
        <v>1332.19</v>
      </c>
      <c r="N21" s="10">
        <f>J21+L21</f>
        <v>271.64999999999998</v>
      </c>
      <c r="O21" s="8">
        <v>1280.9000000000001</v>
      </c>
      <c r="P21" s="55">
        <v>392.59</v>
      </c>
      <c r="Q21" s="5">
        <v>219.52</v>
      </c>
      <c r="R21" s="74">
        <f>(Q21-U21)</f>
        <v>54.47</v>
      </c>
      <c r="S21" s="6">
        <f>O21+Q21</f>
        <v>1500.42</v>
      </c>
      <c r="T21" s="79">
        <f>P21+R21</f>
        <v>447.05999999999995</v>
      </c>
      <c r="U21" s="47">
        <v>165.05</v>
      </c>
      <c r="V21" s="1"/>
    </row>
    <row r="22" spans="1:22" s="40" customFormat="1" ht="15.75" customHeight="1" thickTop="1" thickBot="1">
      <c r="A22" s="199" t="s">
        <v>21</v>
      </c>
      <c r="B22" s="200"/>
      <c r="C22" s="14">
        <f t="shared" ref="C22:U22" si="0">SUM(C7:C21)</f>
        <v>2276.61</v>
      </c>
      <c r="D22" s="56">
        <f t="shared" si="0"/>
        <v>-218.04000000000002</v>
      </c>
      <c r="E22" s="27">
        <f t="shared" si="0"/>
        <v>380.57</v>
      </c>
      <c r="F22" s="56">
        <f t="shared" si="0"/>
        <v>9.9699999999999989</v>
      </c>
      <c r="G22" s="27">
        <f t="shared" si="0"/>
        <v>2657.1800000000003</v>
      </c>
      <c r="H22" s="56">
        <f t="shared" si="0"/>
        <v>-208.07</v>
      </c>
      <c r="I22" s="27">
        <f t="shared" si="0"/>
        <v>2954.43</v>
      </c>
      <c r="J22" s="56">
        <f t="shared" si="0"/>
        <v>830.66</v>
      </c>
      <c r="K22" s="27">
        <f t="shared" si="0"/>
        <v>480.29</v>
      </c>
      <c r="L22" s="56">
        <f t="shared" si="0"/>
        <v>128.63999999999999</v>
      </c>
      <c r="M22" s="27">
        <f>SUM(M7:M21)</f>
        <v>3434.7200000000003</v>
      </c>
      <c r="N22" s="28">
        <f t="shared" si="0"/>
        <v>959.3</v>
      </c>
      <c r="O22" s="14">
        <f t="shared" si="0"/>
        <v>3052.95</v>
      </c>
      <c r="P22" s="56">
        <f t="shared" si="0"/>
        <v>1214.53</v>
      </c>
      <c r="Q22" s="27">
        <f t="shared" si="0"/>
        <v>560.51</v>
      </c>
      <c r="R22" s="75">
        <f t="shared" si="0"/>
        <v>234.00000000000003</v>
      </c>
      <c r="S22" s="73">
        <f>SUM(S7:S21)</f>
        <v>3613.46</v>
      </c>
      <c r="T22" s="75">
        <f t="shared" si="0"/>
        <v>1448.3000000000002</v>
      </c>
      <c r="U22" s="29">
        <f t="shared" si="0"/>
        <v>326.51</v>
      </c>
      <c r="V22" s="39">
        <f>(317.83-340.3)</f>
        <v>-22.470000000000027</v>
      </c>
    </row>
    <row r="23" spans="1:22" ht="15.75" customHeight="1" thickTop="1">
      <c r="A23" s="84">
        <v>5</v>
      </c>
      <c r="B23" s="63" t="s">
        <v>39</v>
      </c>
      <c r="C23" s="17">
        <v>0</v>
      </c>
      <c r="D23" s="57">
        <v>-7.0000000000000007E-2</v>
      </c>
      <c r="E23" s="5">
        <v>0</v>
      </c>
      <c r="F23" s="55">
        <v>0</v>
      </c>
      <c r="G23" s="6">
        <f t="shared" ref="G23:H32" si="1">C23+E23</f>
        <v>0</v>
      </c>
      <c r="H23" s="57">
        <f t="shared" si="1"/>
        <v>-7.0000000000000007E-2</v>
      </c>
      <c r="I23" s="16">
        <v>0</v>
      </c>
      <c r="J23" s="59">
        <v>-0.14000000000000001</v>
      </c>
      <c r="K23" s="11">
        <v>0</v>
      </c>
      <c r="L23" s="55">
        <v>0</v>
      </c>
      <c r="M23" s="6">
        <f t="shared" ref="M23:N31" si="2">I23+K23</f>
        <v>0</v>
      </c>
      <c r="N23" s="10">
        <f t="shared" si="2"/>
        <v>-0.14000000000000001</v>
      </c>
      <c r="O23" s="71">
        <v>0</v>
      </c>
      <c r="P23" s="68">
        <v>0</v>
      </c>
      <c r="Q23" s="30">
        <v>0</v>
      </c>
      <c r="R23" s="76">
        <f t="shared" ref="R23:R31" si="3">(Q23-U23)</f>
        <v>0</v>
      </c>
      <c r="S23" s="6">
        <f t="shared" ref="S23:T31" si="4">O23+Q23</f>
        <v>0</v>
      </c>
      <c r="T23" s="80">
        <f t="shared" si="4"/>
        <v>0</v>
      </c>
      <c r="U23" s="42">
        <v>0</v>
      </c>
      <c r="V23" s="1"/>
    </row>
    <row r="24" spans="1:22" ht="14.25" customHeight="1">
      <c r="A24" s="84"/>
      <c r="B24" s="55" t="s">
        <v>2</v>
      </c>
      <c r="C24" s="13">
        <v>0</v>
      </c>
      <c r="D24" s="58">
        <v>-0.1</v>
      </c>
      <c r="E24" s="11">
        <v>0</v>
      </c>
      <c r="F24" s="58">
        <v>0</v>
      </c>
      <c r="G24" s="6">
        <f>C24+E24</f>
        <v>0</v>
      </c>
      <c r="H24" s="57">
        <f>D24+F24</f>
        <v>-0.1</v>
      </c>
      <c r="I24" s="11">
        <v>0</v>
      </c>
      <c r="J24" s="58">
        <v>-0.93</v>
      </c>
      <c r="K24" s="11">
        <v>0</v>
      </c>
      <c r="L24" s="58">
        <v>0</v>
      </c>
      <c r="M24" s="6">
        <f t="shared" si="2"/>
        <v>0</v>
      </c>
      <c r="N24" s="10">
        <f t="shared" si="2"/>
        <v>-0.93</v>
      </c>
      <c r="O24" s="13">
        <v>0</v>
      </c>
      <c r="P24" s="58">
        <v>0</v>
      </c>
      <c r="Q24" s="11">
        <v>0</v>
      </c>
      <c r="R24" s="55">
        <f t="shared" si="3"/>
        <v>0</v>
      </c>
      <c r="S24" s="6">
        <f t="shared" si="4"/>
        <v>0</v>
      </c>
      <c r="T24" s="57">
        <v>0.01</v>
      </c>
      <c r="U24" s="46">
        <v>0</v>
      </c>
      <c r="V24" s="1"/>
    </row>
    <row r="25" spans="1:22" ht="15.75" customHeight="1">
      <c r="A25" s="84"/>
      <c r="B25" s="57" t="s">
        <v>40</v>
      </c>
      <c r="C25" s="17">
        <v>0</v>
      </c>
      <c r="D25" s="57">
        <v>0</v>
      </c>
      <c r="E25" s="5">
        <v>0</v>
      </c>
      <c r="F25" s="55">
        <v>0</v>
      </c>
      <c r="G25" s="6">
        <f t="shared" si="1"/>
        <v>0</v>
      </c>
      <c r="H25" s="57">
        <f t="shared" si="1"/>
        <v>0</v>
      </c>
      <c r="I25" s="16">
        <v>0</v>
      </c>
      <c r="J25" s="59">
        <v>-0.03</v>
      </c>
      <c r="K25" s="5">
        <v>0</v>
      </c>
      <c r="L25" s="55">
        <v>0</v>
      </c>
      <c r="M25" s="6">
        <f t="shared" si="2"/>
        <v>0</v>
      </c>
      <c r="N25" s="10">
        <f t="shared" si="2"/>
        <v>-0.03</v>
      </c>
      <c r="O25" s="21">
        <v>0</v>
      </c>
      <c r="P25" s="59">
        <v>0</v>
      </c>
      <c r="Q25" s="5">
        <v>0</v>
      </c>
      <c r="R25" s="55">
        <f t="shared" si="3"/>
        <v>0</v>
      </c>
      <c r="S25" s="6">
        <f t="shared" si="4"/>
        <v>0</v>
      </c>
      <c r="T25" s="57">
        <f t="shared" si="4"/>
        <v>0</v>
      </c>
      <c r="U25" s="44">
        <v>0</v>
      </c>
      <c r="V25" s="1"/>
    </row>
    <row r="26" spans="1:22" ht="16.5" customHeight="1">
      <c r="A26" s="84"/>
      <c r="B26" s="57" t="s">
        <v>3</v>
      </c>
      <c r="C26" s="17">
        <v>111.1</v>
      </c>
      <c r="D26" s="57">
        <v>-30.53</v>
      </c>
      <c r="E26" s="5">
        <v>23.09</v>
      </c>
      <c r="F26" s="55">
        <v>5.77</v>
      </c>
      <c r="G26" s="6">
        <f t="shared" si="1"/>
        <v>134.19</v>
      </c>
      <c r="H26" s="57">
        <f t="shared" si="1"/>
        <v>-24.76</v>
      </c>
      <c r="I26" s="11">
        <v>262.02999999999997</v>
      </c>
      <c r="J26" s="58">
        <v>17.59</v>
      </c>
      <c r="K26" s="5">
        <v>44.38</v>
      </c>
      <c r="L26" s="58">
        <v>11.82</v>
      </c>
      <c r="M26" s="6">
        <f t="shared" si="2"/>
        <v>306.40999999999997</v>
      </c>
      <c r="N26" s="10">
        <f t="shared" si="2"/>
        <v>29.41</v>
      </c>
      <c r="O26" s="13">
        <v>297.57</v>
      </c>
      <c r="P26" s="58">
        <v>151.4</v>
      </c>
      <c r="Q26" s="5">
        <v>79.22</v>
      </c>
      <c r="R26" s="55">
        <f t="shared" si="3"/>
        <v>57.89</v>
      </c>
      <c r="S26" s="6">
        <f t="shared" si="4"/>
        <v>376.78999999999996</v>
      </c>
      <c r="T26" s="57">
        <v>208.3</v>
      </c>
      <c r="U26" s="44">
        <v>21.33</v>
      </c>
      <c r="V26" s="1"/>
    </row>
    <row r="27" spans="1:22" ht="12" customHeight="1">
      <c r="A27" s="84"/>
      <c r="B27" s="55" t="s">
        <v>36</v>
      </c>
      <c r="C27" s="17">
        <v>0</v>
      </c>
      <c r="D27" s="57">
        <v>0</v>
      </c>
      <c r="E27" s="5">
        <v>0</v>
      </c>
      <c r="F27" s="55">
        <v>0</v>
      </c>
      <c r="G27" s="6">
        <f t="shared" si="1"/>
        <v>0</v>
      </c>
      <c r="H27" s="57">
        <f t="shared" si="1"/>
        <v>0</v>
      </c>
      <c r="I27" s="16">
        <v>0</v>
      </c>
      <c r="J27" s="59">
        <v>0.28999999999999998</v>
      </c>
      <c r="K27" s="5">
        <v>0</v>
      </c>
      <c r="L27" s="55">
        <v>0</v>
      </c>
      <c r="M27" s="6">
        <f t="shared" si="2"/>
        <v>0</v>
      </c>
      <c r="N27" s="10">
        <f t="shared" si="2"/>
        <v>0.28999999999999998</v>
      </c>
      <c r="O27" s="21">
        <v>0</v>
      </c>
      <c r="P27" s="59">
        <v>0</v>
      </c>
      <c r="Q27" s="5">
        <v>0</v>
      </c>
      <c r="R27" s="55">
        <f t="shared" si="3"/>
        <v>0</v>
      </c>
      <c r="S27" s="6">
        <f t="shared" si="4"/>
        <v>0</v>
      </c>
      <c r="T27" s="57">
        <f t="shared" si="4"/>
        <v>0</v>
      </c>
      <c r="U27" s="44">
        <v>0</v>
      </c>
      <c r="V27" s="1"/>
    </row>
    <row r="28" spans="1:22" ht="14.25" customHeight="1">
      <c r="A28" s="84"/>
      <c r="B28" s="55" t="s">
        <v>41</v>
      </c>
      <c r="C28" s="13">
        <v>0</v>
      </c>
      <c r="D28" s="58">
        <v>0</v>
      </c>
      <c r="E28" s="5">
        <v>0</v>
      </c>
      <c r="F28" s="58">
        <v>0</v>
      </c>
      <c r="G28" s="11">
        <v>0</v>
      </c>
      <c r="H28" s="57">
        <f t="shared" si="1"/>
        <v>0</v>
      </c>
      <c r="I28" s="11">
        <v>0</v>
      </c>
      <c r="J28" s="58">
        <v>0</v>
      </c>
      <c r="K28" s="5">
        <v>0</v>
      </c>
      <c r="L28" s="58">
        <v>0</v>
      </c>
      <c r="M28" s="6">
        <f t="shared" si="2"/>
        <v>0</v>
      </c>
      <c r="N28" s="10">
        <f t="shared" si="2"/>
        <v>0</v>
      </c>
      <c r="O28" s="13">
        <v>0</v>
      </c>
      <c r="P28" s="58">
        <v>0</v>
      </c>
      <c r="Q28" s="5">
        <v>0</v>
      </c>
      <c r="R28" s="55">
        <f t="shared" si="3"/>
        <v>0</v>
      </c>
      <c r="S28" s="6">
        <f t="shared" si="4"/>
        <v>0</v>
      </c>
      <c r="T28" s="57">
        <f t="shared" si="4"/>
        <v>0</v>
      </c>
      <c r="U28" s="43">
        <v>0</v>
      </c>
      <c r="V28" s="1"/>
    </row>
    <row r="29" spans="1:22" ht="15.75" customHeight="1">
      <c r="A29" s="84">
        <v>6</v>
      </c>
      <c r="B29" s="57" t="s">
        <v>42</v>
      </c>
      <c r="C29" s="17">
        <v>0</v>
      </c>
      <c r="D29" s="57">
        <v>0</v>
      </c>
      <c r="E29" s="5">
        <v>0</v>
      </c>
      <c r="F29" s="55">
        <v>0</v>
      </c>
      <c r="G29" s="6">
        <f t="shared" si="1"/>
        <v>0</v>
      </c>
      <c r="H29" s="57">
        <f t="shared" si="1"/>
        <v>0</v>
      </c>
      <c r="I29" s="16">
        <v>0</v>
      </c>
      <c r="J29" s="59">
        <v>0</v>
      </c>
      <c r="K29" s="5">
        <v>0</v>
      </c>
      <c r="L29" s="55">
        <v>0</v>
      </c>
      <c r="M29" s="6">
        <f t="shared" si="2"/>
        <v>0</v>
      </c>
      <c r="N29" s="10">
        <f t="shared" si="2"/>
        <v>0</v>
      </c>
      <c r="O29" s="21">
        <v>0</v>
      </c>
      <c r="P29" s="59">
        <v>0</v>
      </c>
      <c r="Q29" s="5">
        <v>0</v>
      </c>
      <c r="R29" s="55">
        <f t="shared" si="3"/>
        <v>0</v>
      </c>
      <c r="S29" s="6">
        <f t="shared" si="4"/>
        <v>0</v>
      </c>
      <c r="T29" s="57">
        <f t="shared" si="4"/>
        <v>0</v>
      </c>
      <c r="U29" s="44">
        <v>0</v>
      </c>
      <c r="V29" s="1"/>
    </row>
    <row r="30" spans="1:22" ht="14.25" customHeight="1">
      <c r="A30" s="84">
        <v>7</v>
      </c>
      <c r="B30" s="55" t="s">
        <v>4</v>
      </c>
      <c r="C30" s="13">
        <v>0</v>
      </c>
      <c r="D30" s="58">
        <v>-0.12</v>
      </c>
      <c r="E30" s="5">
        <v>0</v>
      </c>
      <c r="F30" s="58">
        <v>-0.05</v>
      </c>
      <c r="G30" s="11">
        <v>0</v>
      </c>
      <c r="H30" s="57">
        <f t="shared" si="1"/>
        <v>-0.16999999999999998</v>
      </c>
      <c r="I30" s="11">
        <v>0</v>
      </c>
      <c r="J30" s="58">
        <v>-1.44</v>
      </c>
      <c r="K30" s="5">
        <v>0</v>
      </c>
      <c r="L30" s="58">
        <v>-0.11</v>
      </c>
      <c r="M30" s="6">
        <f t="shared" si="2"/>
        <v>0</v>
      </c>
      <c r="N30" s="10">
        <f t="shared" si="2"/>
        <v>-1.55</v>
      </c>
      <c r="O30" s="13">
        <v>0</v>
      </c>
      <c r="P30" s="58">
        <v>1.68</v>
      </c>
      <c r="Q30" s="5">
        <v>0</v>
      </c>
      <c r="R30" s="55">
        <f t="shared" si="3"/>
        <v>-0.23</v>
      </c>
      <c r="S30" s="6">
        <f t="shared" si="4"/>
        <v>0</v>
      </c>
      <c r="T30" s="57">
        <v>1.88</v>
      </c>
      <c r="U30" s="43">
        <v>0.23</v>
      </c>
      <c r="V30" s="1"/>
    </row>
    <row r="31" spans="1:22" ht="17.25" customHeight="1">
      <c r="A31" s="84">
        <v>8</v>
      </c>
      <c r="B31" s="57" t="s">
        <v>5</v>
      </c>
      <c r="C31" s="17">
        <v>199.43</v>
      </c>
      <c r="D31" s="57">
        <v>44.18</v>
      </c>
      <c r="E31" s="5">
        <v>32.590000000000003</v>
      </c>
      <c r="F31" s="55">
        <v>13.36</v>
      </c>
      <c r="G31" s="6">
        <f t="shared" si="1"/>
        <v>232.02</v>
      </c>
      <c r="H31" s="57">
        <f t="shared" si="1"/>
        <v>57.54</v>
      </c>
      <c r="I31" s="16">
        <v>286.63</v>
      </c>
      <c r="J31" s="59">
        <v>138.63</v>
      </c>
      <c r="K31" s="5">
        <v>44.86</v>
      </c>
      <c r="L31" s="55">
        <v>16.34</v>
      </c>
      <c r="M31" s="6">
        <f t="shared" si="2"/>
        <v>331.49</v>
      </c>
      <c r="N31" s="10">
        <f t="shared" si="2"/>
        <v>154.97</v>
      </c>
      <c r="O31" s="21">
        <v>244.99</v>
      </c>
      <c r="P31" s="59">
        <v>32.299999999999997</v>
      </c>
      <c r="Q31" s="5">
        <v>54</v>
      </c>
      <c r="R31" s="55">
        <f t="shared" si="3"/>
        <v>14.32</v>
      </c>
      <c r="S31" s="6">
        <f t="shared" si="4"/>
        <v>298.99</v>
      </c>
      <c r="T31" s="57">
        <v>46.6</v>
      </c>
      <c r="U31" s="44">
        <v>39.68</v>
      </c>
      <c r="V31" s="1"/>
    </row>
    <row r="32" spans="1:22" ht="16.5" customHeight="1" thickBot="1">
      <c r="A32" s="84">
        <v>9</v>
      </c>
      <c r="B32" s="81" t="s">
        <v>51</v>
      </c>
      <c r="C32" s="17">
        <v>0.62</v>
      </c>
      <c r="D32" s="57">
        <v>0.56999999999999995</v>
      </c>
      <c r="E32" s="5">
        <v>0.24</v>
      </c>
      <c r="F32" s="55">
        <v>0.24</v>
      </c>
      <c r="G32" s="6">
        <f t="shared" si="1"/>
        <v>0.86</v>
      </c>
      <c r="H32" s="57">
        <f t="shared" si="1"/>
        <v>0.80999999999999994</v>
      </c>
      <c r="I32" s="16">
        <v>0</v>
      </c>
      <c r="J32" s="59">
        <v>0.01</v>
      </c>
      <c r="K32" s="6">
        <v>0</v>
      </c>
      <c r="L32" s="55">
        <v>0</v>
      </c>
      <c r="M32" s="6">
        <f>I32+K32</f>
        <v>0</v>
      </c>
      <c r="N32" s="10">
        <f>J32+L32</f>
        <v>0.01</v>
      </c>
      <c r="O32" s="21">
        <v>0</v>
      </c>
      <c r="P32" s="59">
        <v>-0.06</v>
      </c>
      <c r="Q32" s="6">
        <v>0</v>
      </c>
      <c r="R32" s="77">
        <f>(Q32-U32)</f>
        <v>-0.01</v>
      </c>
      <c r="S32" s="6">
        <f>O32+Q32</f>
        <v>0</v>
      </c>
      <c r="T32" s="81">
        <v>-0.02</v>
      </c>
      <c r="U32" s="48">
        <v>0.01</v>
      </c>
      <c r="V32" s="1"/>
    </row>
    <row r="33" spans="1:28" s="40" customFormat="1" ht="24" customHeight="1" thickBot="1">
      <c r="A33" s="183" t="s">
        <v>23</v>
      </c>
      <c r="B33" s="184"/>
      <c r="C33" s="108">
        <f>SUM(C23:C32)</f>
        <v>311.14999999999998</v>
      </c>
      <c r="D33" s="60">
        <f>SUM(D23:D32)</f>
        <v>13.929999999999996</v>
      </c>
      <c r="E33" s="52">
        <f>SUM(E23:E32)</f>
        <v>55.920000000000009</v>
      </c>
      <c r="F33" s="60">
        <v>19.32</v>
      </c>
      <c r="G33" s="52">
        <f t="shared" ref="G33:U33" si="5">SUM(G23:G32)</f>
        <v>367.07000000000005</v>
      </c>
      <c r="H33" s="60">
        <f t="shared" si="5"/>
        <v>33.25</v>
      </c>
      <c r="I33" s="52">
        <f t="shared" si="5"/>
        <v>548.66</v>
      </c>
      <c r="J33" s="60">
        <f t="shared" si="5"/>
        <v>153.97999999999999</v>
      </c>
      <c r="K33" s="52">
        <f t="shared" si="5"/>
        <v>89.240000000000009</v>
      </c>
      <c r="L33" s="60">
        <f t="shared" si="5"/>
        <v>28.05</v>
      </c>
      <c r="M33" s="52">
        <f t="shared" si="5"/>
        <v>637.9</v>
      </c>
      <c r="N33" s="69">
        <f t="shared" si="5"/>
        <v>182.02999999999997</v>
      </c>
      <c r="O33" s="19">
        <f t="shared" si="5"/>
        <v>542.55999999999995</v>
      </c>
      <c r="P33" s="60">
        <f t="shared" si="5"/>
        <v>185.32</v>
      </c>
      <c r="Q33" s="52">
        <f t="shared" si="5"/>
        <v>133.22</v>
      </c>
      <c r="R33" s="60">
        <f t="shared" si="5"/>
        <v>71.97</v>
      </c>
      <c r="S33" s="52">
        <f t="shared" si="5"/>
        <v>675.78</v>
      </c>
      <c r="T33" s="60">
        <f>SUM(T23:T32)</f>
        <v>256.77000000000004</v>
      </c>
      <c r="U33" s="60">
        <f t="shared" si="5"/>
        <v>61.249999999999993</v>
      </c>
      <c r="V33" s="39"/>
      <c r="Y33" s="3"/>
    </row>
    <row r="34" spans="1:28" s="40" customFormat="1" ht="24" customHeight="1" thickBot="1">
      <c r="A34" s="183" t="s">
        <v>56</v>
      </c>
      <c r="B34" s="201"/>
      <c r="C34" s="109">
        <f t="shared" ref="C34:U34" si="6">C22+C33</f>
        <v>2587.7600000000002</v>
      </c>
      <c r="D34" s="107">
        <f t="shared" si="6"/>
        <v>-204.11</v>
      </c>
      <c r="E34" s="53">
        <f t="shared" si="6"/>
        <v>436.49</v>
      </c>
      <c r="F34" s="61">
        <f t="shared" si="6"/>
        <v>29.29</v>
      </c>
      <c r="G34" s="53">
        <f t="shared" si="6"/>
        <v>3024.2500000000005</v>
      </c>
      <c r="H34" s="61">
        <f t="shared" si="6"/>
        <v>-174.82</v>
      </c>
      <c r="I34" s="53">
        <f t="shared" si="6"/>
        <v>3503.0899999999997</v>
      </c>
      <c r="J34" s="61">
        <f t="shared" si="6"/>
        <v>984.64</v>
      </c>
      <c r="K34" s="53">
        <f t="shared" si="6"/>
        <v>569.53</v>
      </c>
      <c r="L34" s="61">
        <f t="shared" si="6"/>
        <v>156.69</v>
      </c>
      <c r="M34" s="53">
        <f t="shared" si="6"/>
        <v>4072.6200000000003</v>
      </c>
      <c r="N34" s="70">
        <f t="shared" si="6"/>
        <v>1141.33</v>
      </c>
      <c r="O34" s="20">
        <f t="shared" si="6"/>
        <v>3595.5099999999998</v>
      </c>
      <c r="P34" s="61">
        <f t="shared" si="6"/>
        <v>1399.85</v>
      </c>
      <c r="Q34" s="53">
        <f t="shared" si="6"/>
        <v>693.73</v>
      </c>
      <c r="R34" s="60">
        <f t="shared" si="6"/>
        <v>305.97000000000003</v>
      </c>
      <c r="S34" s="53">
        <f t="shared" si="6"/>
        <v>4289.24</v>
      </c>
      <c r="T34" s="61">
        <f>T22+T33</f>
        <v>1705.0700000000002</v>
      </c>
      <c r="U34" s="106">
        <f t="shared" si="6"/>
        <v>387.76</v>
      </c>
      <c r="V34" s="39"/>
      <c r="Y34" s="3"/>
    </row>
    <row r="35" spans="1:28" ht="15" customHeight="1">
      <c r="A35" s="85">
        <v>10</v>
      </c>
      <c r="B35" s="63" t="s">
        <v>6</v>
      </c>
      <c r="C35" s="17">
        <v>231.47</v>
      </c>
      <c r="D35" s="57">
        <v>14.13</v>
      </c>
      <c r="E35" s="5">
        <v>25.42</v>
      </c>
      <c r="F35" s="55">
        <v>14.79</v>
      </c>
      <c r="G35" s="6">
        <f>C35+E35</f>
        <v>256.89</v>
      </c>
      <c r="H35" s="57">
        <f>D35+F35</f>
        <v>28.92</v>
      </c>
      <c r="I35" s="16">
        <v>272.27999999999997</v>
      </c>
      <c r="J35" s="59">
        <v>99.68</v>
      </c>
      <c r="K35" s="5">
        <v>30.73</v>
      </c>
      <c r="L35" s="55">
        <v>21.73</v>
      </c>
      <c r="M35" s="6">
        <f>I35+K35</f>
        <v>303.01</v>
      </c>
      <c r="N35" s="10">
        <f>J35+L35</f>
        <v>121.41000000000001</v>
      </c>
      <c r="O35" s="21">
        <v>309.55</v>
      </c>
      <c r="P35" s="68">
        <v>98.36</v>
      </c>
      <c r="Q35" s="5">
        <v>36.89</v>
      </c>
      <c r="R35" s="66">
        <v>27.48</v>
      </c>
      <c r="S35" s="6">
        <f>O35+Q35</f>
        <v>346.44</v>
      </c>
      <c r="T35" s="63">
        <v>125.82</v>
      </c>
      <c r="U35" s="42">
        <v>9.42</v>
      </c>
      <c r="V35" s="1"/>
    </row>
    <row r="36" spans="1:28" ht="3" hidden="1" customHeight="1">
      <c r="A36" s="8"/>
      <c r="B36" s="57" t="s">
        <v>7</v>
      </c>
      <c r="C36" s="17" t="s">
        <v>7</v>
      </c>
      <c r="D36" s="59" t="s">
        <v>0</v>
      </c>
      <c r="E36" s="16"/>
      <c r="F36" s="59"/>
      <c r="G36" s="6" t="s">
        <v>7</v>
      </c>
      <c r="H36" s="59" t="s">
        <v>0</v>
      </c>
      <c r="I36" s="6"/>
      <c r="J36" s="57"/>
      <c r="K36" s="16"/>
      <c r="L36" s="55">
        <v>81.62</v>
      </c>
      <c r="M36" s="6" t="s">
        <v>7</v>
      </c>
      <c r="N36" s="12" t="s">
        <v>0</v>
      </c>
      <c r="O36" s="17"/>
      <c r="P36" s="57"/>
      <c r="Q36" s="16">
        <v>36.89</v>
      </c>
      <c r="R36" s="59">
        <f>SUM(R34:R35)</f>
        <v>333.45000000000005</v>
      </c>
      <c r="S36" s="6"/>
      <c r="T36" s="59">
        <f>SUM(T34:T35)</f>
        <v>1830.89</v>
      </c>
      <c r="U36" s="44"/>
      <c r="V36" s="1"/>
    </row>
    <row r="37" spans="1:28" ht="15.75" customHeight="1" thickBot="1">
      <c r="A37" s="13" t="s">
        <v>29</v>
      </c>
      <c r="B37" s="82" t="s">
        <v>30</v>
      </c>
      <c r="C37" s="17">
        <v>452.84</v>
      </c>
      <c r="D37" s="57">
        <v>452.41</v>
      </c>
      <c r="E37" s="5">
        <v>70.59</v>
      </c>
      <c r="F37" s="55">
        <v>70.59</v>
      </c>
      <c r="G37" s="6">
        <f>C37+E37</f>
        <v>523.42999999999995</v>
      </c>
      <c r="H37" s="57">
        <f>D37+F37</f>
        <v>523</v>
      </c>
      <c r="I37" s="16">
        <v>496.83</v>
      </c>
      <c r="J37" s="59">
        <v>496.64</v>
      </c>
      <c r="K37" s="6">
        <v>81.62</v>
      </c>
      <c r="L37" s="55">
        <v>81.59</v>
      </c>
      <c r="M37" s="6">
        <f>I37+K37</f>
        <v>578.45000000000005</v>
      </c>
      <c r="N37" s="10">
        <f>J37+L37</f>
        <v>578.23</v>
      </c>
      <c r="O37" s="21">
        <v>567.27</v>
      </c>
      <c r="P37" s="59">
        <v>565.91</v>
      </c>
      <c r="Q37" s="6">
        <v>92.39</v>
      </c>
      <c r="R37" s="55">
        <v>92.07</v>
      </c>
      <c r="S37" s="6">
        <f>O37+Q37</f>
        <v>659.66</v>
      </c>
      <c r="T37" s="57">
        <f>P37+R37</f>
        <v>657.98</v>
      </c>
      <c r="U37" s="44">
        <v>0.31</v>
      </c>
      <c r="V37" s="1"/>
    </row>
    <row r="38" spans="1:28" ht="2.25" hidden="1" customHeight="1" thickBot="1">
      <c r="A38" s="8"/>
      <c r="B38" s="57"/>
      <c r="C38" s="21" t="s">
        <v>0</v>
      </c>
      <c r="D38" s="59" t="s">
        <v>0</v>
      </c>
      <c r="E38" s="16"/>
      <c r="F38" s="59"/>
      <c r="G38" s="16" t="s">
        <v>0</v>
      </c>
      <c r="H38" s="59" t="s">
        <v>0</v>
      </c>
      <c r="I38" s="6"/>
      <c r="J38" s="57"/>
      <c r="K38" s="16"/>
      <c r="L38" s="59"/>
      <c r="M38" s="65" t="s">
        <v>0</v>
      </c>
      <c r="N38" s="12" t="s">
        <v>0</v>
      </c>
      <c r="O38" s="17"/>
      <c r="P38" s="57"/>
      <c r="Q38" s="16"/>
      <c r="R38" s="59">
        <f>SUM(R37)</f>
        <v>92.07</v>
      </c>
      <c r="S38" s="16"/>
      <c r="T38" s="59"/>
      <c r="U38" s="44"/>
      <c r="V38" s="1"/>
    </row>
    <row r="39" spans="1:28" ht="15.75" customHeight="1" thickBot="1">
      <c r="A39" s="86">
        <v>12</v>
      </c>
      <c r="B39" s="77" t="s">
        <v>26</v>
      </c>
      <c r="C39" s="24">
        <v>428.12</v>
      </c>
      <c r="D39" s="62">
        <v>303.98</v>
      </c>
      <c r="E39" s="23">
        <v>65.92</v>
      </c>
      <c r="F39" s="55">
        <v>28.86</v>
      </c>
      <c r="G39" s="6">
        <f>C39+E39</f>
        <v>494.04</v>
      </c>
      <c r="H39" s="57">
        <f>D39+F39</f>
        <v>332.84000000000003</v>
      </c>
      <c r="I39" s="92">
        <v>902.96</v>
      </c>
      <c r="J39" s="62">
        <v>772.55</v>
      </c>
      <c r="K39" s="23">
        <v>140.54</v>
      </c>
      <c r="L39" s="55">
        <v>83.47</v>
      </c>
      <c r="M39" s="6">
        <f>I39+K39</f>
        <v>1043.5</v>
      </c>
      <c r="N39" s="18">
        <f>J39+L39</f>
        <v>856.02</v>
      </c>
      <c r="O39" s="24">
        <v>1099.3399999999999</v>
      </c>
      <c r="P39" s="62">
        <v>851.26</v>
      </c>
      <c r="Q39" s="23">
        <v>251.99</v>
      </c>
      <c r="R39" s="77">
        <v>202</v>
      </c>
      <c r="S39" s="25">
        <f>O39+Q39</f>
        <v>1351.33</v>
      </c>
      <c r="T39" s="81">
        <v>1053.28</v>
      </c>
      <c r="U39" s="26">
        <v>49.99</v>
      </c>
      <c r="V39" s="1"/>
    </row>
    <row r="40" spans="1:28" s="40" customFormat="1" ht="15.75" customHeight="1" thickBot="1">
      <c r="A40" s="206" t="s">
        <v>25</v>
      </c>
      <c r="B40" s="207"/>
      <c r="C40" s="14">
        <f t="shared" ref="C40:H40" si="7">SUM(C35:C39)</f>
        <v>1112.4299999999998</v>
      </c>
      <c r="D40" s="56">
        <f t="shared" si="7"/>
        <v>770.52</v>
      </c>
      <c r="E40" s="27">
        <f t="shared" si="7"/>
        <v>161.93</v>
      </c>
      <c r="F40" s="56">
        <f t="shared" si="7"/>
        <v>114.24</v>
      </c>
      <c r="G40" s="27">
        <f t="shared" si="7"/>
        <v>1274.3599999999999</v>
      </c>
      <c r="H40" s="56">
        <f t="shared" si="7"/>
        <v>884.76</v>
      </c>
      <c r="I40" s="27">
        <f>SUM(I34:I39)</f>
        <v>5175.16</v>
      </c>
      <c r="J40" s="27">
        <f>SUM(J34:J39)</f>
        <v>2353.5100000000002</v>
      </c>
      <c r="K40" s="27">
        <f>SUM(K34:K39)</f>
        <v>822.42</v>
      </c>
      <c r="L40" s="27">
        <f>L34+L35+L37+L39</f>
        <v>343.48</v>
      </c>
      <c r="M40" s="27">
        <f>SUM(M34:M39)</f>
        <v>5997.58</v>
      </c>
      <c r="N40" s="28">
        <f>SUM(N34:N39)</f>
        <v>2696.99</v>
      </c>
      <c r="O40" s="14">
        <f>SUM(O34:O39)</f>
        <v>5571.67</v>
      </c>
      <c r="P40" s="56">
        <v>2914.43</v>
      </c>
      <c r="Q40" s="14">
        <v>1075</v>
      </c>
      <c r="R40" s="14">
        <v>627.72</v>
      </c>
      <c r="S40" s="27">
        <f>SUM(S34:S39)</f>
        <v>6646.6699999999992</v>
      </c>
      <c r="T40" s="56">
        <v>3542.15</v>
      </c>
      <c r="U40" s="29">
        <f>SUM(U34:U39)</f>
        <v>447.48</v>
      </c>
      <c r="V40" s="39"/>
      <c r="W40" s="6"/>
      <c r="Z40" s="40" t="s">
        <v>32</v>
      </c>
      <c r="AB40" s="3"/>
    </row>
    <row r="41" spans="1:28" ht="15.75" customHeight="1" thickBot="1">
      <c r="A41" s="87">
        <v>13</v>
      </c>
      <c r="B41" s="83" t="s">
        <v>22</v>
      </c>
      <c r="C41" s="50">
        <v>5328.02</v>
      </c>
      <c r="D41" s="63">
        <v>459.27</v>
      </c>
      <c r="E41" s="30">
        <v>848.48</v>
      </c>
      <c r="F41" s="66">
        <v>57.07</v>
      </c>
      <c r="G41" s="38">
        <f>C41+E41</f>
        <v>6176.5</v>
      </c>
      <c r="H41" s="63">
        <f>D41+F41</f>
        <v>516.34</v>
      </c>
      <c r="I41" s="15">
        <v>7643</v>
      </c>
      <c r="J41" s="68">
        <v>1819.89</v>
      </c>
      <c r="K41" s="30">
        <v>1143.02</v>
      </c>
      <c r="L41" s="66">
        <v>193.02</v>
      </c>
      <c r="M41" s="38">
        <f>I41+K41</f>
        <v>8786.02</v>
      </c>
      <c r="N41" s="22">
        <f>J41+L41</f>
        <v>2012.91</v>
      </c>
      <c r="O41" s="31">
        <v>9107.84</v>
      </c>
      <c r="P41" s="55">
        <v>2516.08</v>
      </c>
      <c r="Q41" s="5" t="s">
        <v>55</v>
      </c>
      <c r="R41" s="55">
        <v>46.15</v>
      </c>
      <c r="S41" s="78">
        <v>10434.43</v>
      </c>
      <c r="T41" s="57">
        <v>2562.2199999999998</v>
      </c>
      <c r="U41" s="32">
        <v>1280.44</v>
      </c>
      <c r="V41" s="1"/>
      <c r="W41" s="6"/>
      <c r="Z41" s="3">
        <v>1239.46</v>
      </c>
      <c r="AA41" s="3" t="s">
        <v>34</v>
      </c>
    </row>
    <row r="42" spans="1:28" s="40" customFormat="1" ht="15.75" customHeight="1" thickTop="1" thickBot="1">
      <c r="A42" s="89"/>
      <c r="B42" s="41" t="s">
        <v>44</v>
      </c>
      <c r="C42" s="34">
        <f t="shared" ref="C42:L42" si="8">SUM(C40:C41)</f>
        <v>6440.4500000000007</v>
      </c>
      <c r="D42" s="36">
        <f t="shared" si="8"/>
        <v>1229.79</v>
      </c>
      <c r="E42" s="33">
        <f t="shared" si="8"/>
        <v>1010.4100000000001</v>
      </c>
      <c r="F42" s="36">
        <f t="shared" si="8"/>
        <v>171.31</v>
      </c>
      <c r="G42" s="33">
        <f>SUM(G40:G41)</f>
        <v>7450.86</v>
      </c>
      <c r="H42" s="36">
        <f>SUM(H40:H41)</f>
        <v>1401.1</v>
      </c>
      <c r="I42" s="33">
        <f t="shared" si="8"/>
        <v>12818.16</v>
      </c>
      <c r="J42" s="36">
        <f t="shared" si="8"/>
        <v>4173.4000000000005</v>
      </c>
      <c r="K42" s="33">
        <f t="shared" si="8"/>
        <v>1965.44</v>
      </c>
      <c r="L42" s="36">
        <f t="shared" si="8"/>
        <v>536.5</v>
      </c>
      <c r="M42" s="33">
        <f>SUM(M40:M41)</f>
        <v>14783.6</v>
      </c>
      <c r="N42" s="35">
        <f>SUM(N40:N41)</f>
        <v>4709.8999999999996</v>
      </c>
      <c r="O42" s="34">
        <v>14679.51</v>
      </c>
      <c r="P42" s="36">
        <v>5430.5</v>
      </c>
      <c r="Q42" s="33">
        <v>2401.59</v>
      </c>
      <c r="R42" s="36">
        <f>SUM(R40:R41)</f>
        <v>673.87</v>
      </c>
      <c r="S42" s="36">
        <f>SUM(S40:S41)</f>
        <v>17081.099999999999</v>
      </c>
      <c r="T42" s="36">
        <f>SUM(T40:T41)</f>
        <v>6104.37</v>
      </c>
      <c r="U42" s="37">
        <f>SUM(U40:U41)</f>
        <v>1727.92</v>
      </c>
      <c r="V42" s="39"/>
      <c r="W42" s="6"/>
      <c r="Z42" s="2">
        <v>1326.25</v>
      </c>
      <c r="AA42" s="40" t="s">
        <v>33</v>
      </c>
      <c r="AB42" s="3"/>
    </row>
    <row r="43" spans="1:28" ht="15.75" customHeight="1" thickTop="1" thickBot="1">
      <c r="A43" s="187" t="s">
        <v>57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9"/>
      <c r="U43" s="93"/>
      <c r="V43" s="1"/>
      <c r="W43" s="6"/>
      <c r="Z43" s="3">
        <f>SUM(Z41:Z42)</f>
        <v>2565.71</v>
      </c>
      <c r="AA43" s="3" t="s">
        <v>35</v>
      </c>
    </row>
    <row r="44" spans="1:28" ht="18.7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"/>
      <c r="W44" s="105"/>
    </row>
    <row r="45" spans="1:28" ht="33" customHeight="1">
      <c r="A45" s="190" t="s">
        <v>38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</row>
    <row r="46" spans="1:28" ht="15.75" customHeight="1">
      <c r="Q46" s="4"/>
    </row>
    <row r="48" spans="1:28" ht="15.75" customHeight="1">
      <c r="E48" s="3">
        <v>1056.25</v>
      </c>
    </row>
    <row r="49" spans="5:5" ht="15.75" customHeight="1">
      <c r="E49" s="3">
        <v>921.54</v>
      </c>
    </row>
    <row r="50" spans="5:5" ht="15.75" customHeight="1">
      <c r="E50" s="3">
        <v>62.72</v>
      </c>
    </row>
    <row r="51" spans="5:5" ht="15.75" customHeight="1">
      <c r="E51" s="3">
        <f>SUM(E48:E50)</f>
        <v>2040.51</v>
      </c>
    </row>
  </sheetData>
  <mergeCells count="20">
    <mergeCell ref="A34:B34"/>
    <mergeCell ref="A45:T45"/>
    <mergeCell ref="U4:U6"/>
    <mergeCell ref="A1:T1"/>
    <mergeCell ref="A2:T2"/>
    <mergeCell ref="A33:B33"/>
    <mergeCell ref="A43:T43"/>
    <mergeCell ref="C4:H4"/>
    <mergeCell ref="I4:N4"/>
    <mergeCell ref="A40:B40"/>
    <mergeCell ref="O4:T4"/>
    <mergeCell ref="C5:D5"/>
    <mergeCell ref="E5:F5"/>
    <mergeCell ref="G5:H5"/>
    <mergeCell ref="I5:J5"/>
    <mergeCell ref="K5:L5"/>
    <mergeCell ref="M5:N5"/>
    <mergeCell ref="O5:P5"/>
    <mergeCell ref="Q5:R5"/>
    <mergeCell ref="A22:B22"/>
  </mergeCells>
  <printOptions horizontalCentered="1"/>
  <pageMargins left="0.49" right="0" top="7.8740157480315001E-2" bottom="0.17" header="3.9370078740157501E-2" footer="0.25"/>
  <pageSetup paperSize="9" scale="83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1"/>
  <sheetViews>
    <sheetView workbookViewId="0">
      <selection activeCell="S7" sqref="S7:T42"/>
    </sheetView>
  </sheetViews>
  <sheetFormatPr defaultColWidth="7.625" defaultRowHeight="15.75" customHeight="1"/>
  <cols>
    <col min="1" max="1" width="3.25" style="88" customWidth="1"/>
    <col min="2" max="2" width="8.75" style="3" customWidth="1"/>
    <col min="3" max="3" width="8.375" style="3" customWidth="1"/>
    <col min="4" max="4" width="7.5" style="3" bestFit="1" customWidth="1"/>
    <col min="5" max="5" width="7.25" style="3" customWidth="1"/>
    <col min="6" max="6" width="6.75" style="3" customWidth="1"/>
    <col min="7" max="7" width="7.625" style="3" bestFit="1" customWidth="1"/>
    <col min="8" max="8" width="7.375" style="3" bestFit="1" customWidth="1"/>
    <col min="9" max="9" width="8.125" style="3" bestFit="1" customWidth="1"/>
    <col min="10" max="10" width="7.625" style="3" bestFit="1" customWidth="1"/>
    <col min="11" max="11" width="8" style="3" customWidth="1"/>
    <col min="12" max="12" width="6.75" style="3" bestFit="1" customWidth="1"/>
    <col min="13" max="13" width="7.5" style="3" customWidth="1"/>
    <col min="14" max="14" width="7.375" style="3" bestFit="1" customWidth="1"/>
    <col min="15" max="15" width="8.375" style="3" bestFit="1" customWidth="1"/>
    <col min="16" max="16" width="7.625" style="3" bestFit="1" customWidth="1"/>
    <col min="17" max="17" width="7.625" style="3" customWidth="1"/>
    <col min="18" max="18" width="6.875" style="3" customWidth="1"/>
    <col min="19" max="19" width="8.125" style="3" bestFit="1" customWidth="1"/>
    <col min="20" max="20" width="7.625" style="3" bestFit="1" customWidth="1"/>
    <col min="21" max="21" width="7.25" style="3" customWidth="1"/>
    <col min="22" max="22" width="7.75" style="3" bestFit="1" customWidth="1"/>
    <col min="23" max="23" width="7.875" style="3" bestFit="1" customWidth="1"/>
    <col min="24" max="24" width="7.625" style="3"/>
    <col min="25" max="25" width="7.75" style="3" bestFit="1" customWidth="1"/>
    <col min="26" max="16384" width="7.625" style="3"/>
  </cols>
  <sheetData>
    <row r="1" spans="1:26" ht="15.75" customHeight="1">
      <c r="A1" s="205" t="s">
        <v>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1"/>
      <c r="V1" s="1"/>
    </row>
    <row r="2" spans="1:26" ht="15" customHeight="1">
      <c r="A2" s="194" t="s">
        <v>50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04"/>
      <c r="V2" s="1"/>
    </row>
    <row r="3" spans="1:26" ht="11.25" customHeight="1" thickBot="1">
      <c r="A3" s="90" t="s">
        <v>0</v>
      </c>
      <c r="B3" s="1"/>
      <c r="C3" s="97" t="s">
        <v>27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"/>
      <c r="V3" s="1"/>
    </row>
    <row r="4" spans="1:26" s="40" customFormat="1" ht="28.5" customHeight="1" thickTop="1" thickBot="1">
      <c r="A4" s="100" t="s">
        <v>28</v>
      </c>
      <c r="B4" s="101" t="s">
        <v>1</v>
      </c>
      <c r="C4" s="195" t="s">
        <v>52</v>
      </c>
      <c r="D4" s="196"/>
      <c r="E4" s="196"/>
      <c r="F4" s="196"/>
      <c r="G4" s="196"/>
      <c r="H4" s="197"/>
      <c r="I4" s="195" t="s">
        <v>53</v>
      </c>
      <c r="J4" s="196"/>
      <c r="K4" s="196"/>
      <c r="L4" s="196"/>
      <c r="M4" s="196"/>
      <c r="N4" s="197"/>
      <c r="O4" s="195" t="s">
        <v>54</v>
      </c>
      <c r="P4" s="196"/>
      <c r="Q4" s="196"/>
      <c r="R4" s="196"/>
      <c r="S4" s="196"/>
      <c r="T4" s="197"/>
      <c r="U4" s="202" t="s">
        <v>46</v>
      </c>
      <c r="V4" s="39"/>
    </row>
    <row r="5" spans="1:26" ht="16.5" customHeight="1" thickTop="1" thickBot="1">
      <c r="A5" s="100"/>
      <c r="B5" s="102"/>
      <c r="C5" s="181" t="s">
        <v>8</v>
      </c>
      <c r="D5" s="182"/>
      <c r="E5" s="181" t="s">
        <v>9</v>
      </c>
      <c r="F5" s="182"/>
      <c r="G5" s="181" t="s">
        <v>10</v>
      </c>
      <c r="H5" s="182"/>
      <c r="I5" s="181" t="s">
        <v>8</v>
      </c>
      <c r="J5" s="182"/>
      <c r="K5" s="181" t="s">
        <v>9</v>
      </c>
      <c r="L5" s="182"/>
      <c r="M5" s="181" t="s">
        <v>10</v>
      </c>
      <c r="N5" s="182"/>
      <c r="O5" s="181" t="s">
        <v>8</v>
      </c>
      <c r="P5" s="182"/>
      <c r="Q5" s="181" t="s">
        <v>9</v>
      </c>
      <c r="R5" s="182"/>
      <c r="S5" s="110" t="s">
        <v>10</v>
      </c>
      <c r="T5" s="111"/>
      <c r="U5" s="203"/>
      <c r="V5" s="1"/>
    </row>
    <row r="6" spans="1:26" ht="14.25" customHeight="1" thickTop="1" thickBot="1">
      <c r="A6" s="100"/>
      <c r="B6" s="102"/>
      <c r="C6" s="45" t="s">
        <v>11</v>
      </c>
      <c r="D6" s="91" t="s">
        <v>12</v>
      </c>
      <c r="E6" s="45" t="s">
        <v>11</v>
      </c>
      <c r="F6" s="91" t="s">
        <v>12</v>
      </c>
      <c r="G6" s="91" t="s">
        <v>11</v>
      </c>
      <c r="H6" s="91" t="s">
        <v>12</v>
      </c>
      <c r="I6" s="45" t="s">
        <v>11</v>
      </c>
      <c r="J6" s="91" t="s">
        <v>12</v>
      </c>
      <c r="K6" s="45" t="s">
        <v>11</v>
      </c>
      <c r="L6" s="91" t="s">
        <v>12</v>
      </c>
      <c r="M6" s="91" t="s">
        <v>11</v>
      </c>
      <c r="N6" s="91" t="s">
        <v>12</v>
      </c>
      <c r="O6" s="45" t="s">
        <v>11</v>
      </c>
      <c r="P6" s="91" t="s">
        <v>12</v>
      </c>
      <c r="Q6" s="91" t="s">
        <v>11</v>
      </c>
      <c r="R6" s="91" t="s">
        <v>12</v>
      </c>
      <c r="S6" s="91" t="s">
        <v>11</v>
      </c>
      <c r="T6" s="91" t="s">
        <v>12</v>
      </c>
      <c r="U6" s="204"/>
      <c r="V6" s="1"/>
    </row>
    <row r="7" spans="1:26" ht="15.75" customHeight="1" thickTop="1">
      <c r="A7" s="84">
        <v>1</v>
      </c>
      <c r="B7" s="67" t="s">
        <v>13</v>
      </c>
      <c r="C7" s="51">
        <v>0</v>
      </c>
      <c r="D7" s="54">
        <v>-11.7</v>
      </c>
      <c r="E7" s="64">
        <v>0</v>
      </c>
      <c r="F7" s="54">
        <v>-1.37</v>
      </c>
      <c r="G7" s="6">
        <v>0</v>
      </c>
      <c r="H7" s="67">
        <v>-13.07</v>
      </c>
      <c r="I7" s="64">
        <v>0</v>
      </c>
      <c r="J7" s="54">
        <v>-13.31</v>
      </c>
      <c r="K7" s="64">
        <v>0</v>
      </c>
      <c r="L7" s="54">
        <v>-1.05</v>
      </c>
      <c r="M7" s="6">
        <f>I7+K7</f>
        <v>0</v>
      </c>
      <c r="N7" s="7">
        <f>J7+L7</f>
        <v>-14.360000000000001</v>
      </c>
      <c r="O7" s="51">
        <v>0</v>
      </c>
      <c r="P7" s="54">
        <v>-11.84</v>
      </c>
      <c r="Q7" s="72">
        <v>0</v>
      </c>
      <c r="R7" s="54">
        <f>(Q7-U7)</f>
        <v>-1.07</v>
      </c>
      <c r="S7" s="6">
        <v>0</v>
      </c>
      <c r="T7" s="67">
        <v>-13.01</v>
      </c>
      <c r="U7" s="45">
        <v>1.07</v>
      </c>
      <c r="V7" s="1"/>
    </row>
    <row r="8" spans="1:26" ht="0.75" customHeight="1">
      <c r="A8" s="84"/>
      <c r="B8" s="55"/>
      <c r="C8" s="8"/>
      <c r="D8" s="55" t="s">
        <v>0</v>
      </c>
      <c r="E8" s="5"/>
      <c r="F8" s="55"/>
      <c r="G8" s="5"/>
      <c r="H8" s="55" t="s">
        <v>0</v>
      </c>
      <c r="I8" s="5"/>
      <c r="J8" s="55" t="s">
        <v>0</v>
      </c>
      <c r="K8" s="5"/>
      <c r="L8" s="55"/>
      <c r="M8" s="5"/>
      <c r="N8" s="9" t="s">
        <v>0</v>
      </c>
      <c r="O8" s="8"/>
      <c r="P8" s="55"/>
      <c r="Q8" s="5"/>
      <c r="R8" s="55"/>
      <c r="S8" s="5"/>
      <c r="T8" s="55"/>
      <c r="U8" s="43"/>
      <c r="V8" s="1"/>
      <c r="Z8" s="3">
        <v>-17.53</v>
      </c>
    </row>
    <row r="9" spans="1:26" ht="15.75" customHeight="1">
      <c r="A9" s="84">
        <v>2</v>
      </c>
      <c r="B9" s="57" t="s">
        <v>14</v>
      </c>
      <c r="C9" s="8">
        <v>643.98</v>
      </c>
      <c r="D9" s="55">
        <v>-510.25</v>
      </c>
      <c r="E9" s="5">
        <v>104.62</v>
      </c>
      <c r="F9" s="55">
        <v>-66</v>
      </c>
      <c r="G9" s="6">
        <f>C9+E9</f>
        <v>748.6</v>
      </c>
      <c r="H9" s="57">
        <f>D9+F9</f>
        <v>-576.25</v>
      </c>
      <c r="I9" s="5">
        <v>878.05</v>
      </c>
      <c r="J9" s="55">
        <v>124.56</v>
      </c>
      <c r="K9" s="5">
        <v>130.94</v>
      </c>
      <c r="L9" s="55">
        <v>20.27</v>
      </c>
      <c r="M9" s="6">
        <f>I9+K9</f>
        <v>1008.99</v>
      </c>
      <c r="N9" s="10">
        <f>J9+L9</f>
        <v>144.83000000000001</v>
      </c>
      <c r="O9" s="8">
        <v>642.63</v>
      </c>
      <c r="P9" s="55">
        <v>351.03</v>
      </c>
      <c r="Q9" s="5">
        <v>95.14</v>
      </c>
      <c r="R9" s="55">
        <f>(Q9-U9)</f>
        <v>46.11</v>
      </c>
      <c r="S9" s="6">
        <v>737.77</v>
      </c>
      <c r="T9" s="57">
        <v>397.14</v>
      </c>
      <c r="U9" s="43">
        <v>49.03</v>
      </c>
      <c r="V9" s="1">
        <f>SUM(O9:T9)</f>
        <v>2269.8199999999997</v>
      </c>
      <c r="Z9" s="3">
        <v>-1.51</v>
      </c>
    </row>
    <row r="10" spans="1:26" ht="4.5" customHeight="1">
      <c r="A10" s="84"/>
      <c r="B10" s="55"/>
      <c r="C10" s="8"/>
      <c r="D10" s="55"/>
      <c r="E10" s="5"/>
      <c r="F10" s="58"/>
      <c r="G10" s="6"/>
      <c r="H10" s="57"/>
      <c r="I10" s="5"/>
      <c r="J10" s="55"/>
      <c r="K10" s="5"/>
      <c r="L10" s="58"/>
      <c r="M10" s="6"/>
      <c r="N10" s="10"/>
      <c r="O10" s="8"/>
      <c r="P10" s="55"/>
      <c r="Q10" s="5"/>
      <c r="R10" s="58"/>
      <c r="S10" s="6"/>
      <c r="T10" s="59"/>
      <c r="U10" s="43"/>
      <c r="V10" s="1"/>
      <c r="Z10" s="3">
        <f>SUM(Z8:Z9)</f>
        <v>-19.040000000000003</v>
      </c>
    </row>
    <row r="11" spans="1:26" ht="15.75" customHeight="1">
      <c r="A11" s="84">
        <v>3</v>
      </c>
      <c r="B11" s="57" t="s">
        <v>15</v>
      </c>
      <c r="C11" s="8">
        <v>341.76</v>
      </c>
      <c r="D11" s="55">
        <v>61.81</v>
      </c>
      <c r="E11" s="5">
        <v>58.41</v>
      </c>
      <c r="F11" s="55">
        <v>7.9</v>
      </c>
      <c r="G11" s="6">
        <f>C11+E11</f>
        <v>400.16999999999996</v>
      </c>
      <c r="H11" s="57">
        <f>D11+F11</f>
        <v>69.710000000000008</v>
      </c>
      <c r="I11" s="5">
        <v>521.55999999999995</v>
      </c>
      <c r="J11" s="55">
        <v>157.71</v>
      </c>
      <c r="K11" s="5">
        <v>86.74</v>
      </c>
      <c r="L11" s="55">
        <v>24.16</v>
      </c>
      <c r="M11" s="6">
        <f>I11+K11</f>
        <v>608.29999999999995</v>
      </c>
      <c r="N11" s="10">
        <f>J11+L11</f>
        <v>181.87</v>
      </c>
      <c r="O11" s="8">
        <v>637.26</v>
      </c>
      <c r="P11" s="55">
        <v>125.32</v>
      </c>
      <c r="Q11" s="5">
        <v>139.58000000000001</v>
      </c>
      <c r="R11" s="55">
        <f>(Q11-U11)</f>
        <v>53.970000000000013</v>
      </c>
      <c r="S11" s="6">
        <v>776.84</v>
      </c>
      <c r="T11" s="57">
        <v>179.29000000000002</v>
      </c>
      <c r="U11" s="46">
        <v>85.61</v>
      </c>
      <c r="V11" s="1"/>
    </row>
    <row r="12" spans="1:26" ht="3.75" customHeight="1">
      <c r="A12" s="84"/>
      <c r="B12" s="55"/>
      <c r="C12" s="8"/>
      <c r="D12" s="55" t="s">
        <v>0</v>
      </c>
      <c r="E12" s="5"/>
      <c r="F12" s="58"/>
      <c r="G12" s="6"/>
      <c r="H12" s="57"/>
      <c r="I12" s="5"/>
      <c r="J12" s="55" t="s">
        <v>0</v>
      </c>
      <c r="K12" s="5"/>
      <c r="L12" s="58"/>
      <c r="M12" s="6"/>
      <c r="N12" s="10"/>
      <c r="O12" s="8"/>
      <c r="P12" s="55"/>
      <c r="Q12" s="5"/>
      <c r="R12" s="58"/>
      <c r="S12" s="6"/>
      <c r="T12" s="59"/>
      <c r="U12" s="43"/>
      <c r="V12" s="1"/>
    </row>
    <row r="13" spans="1:26" ht="15" customHeight="1" thickBot="1">
      <c r="A13" s="84"/>
      <c r="B13" s="57" t="s">
        <v>16</v>
      </c>
      <c r="C13" s="8">
        <v>42.8</v>
      </c>
      <c r="D13" s="55">
        <v>20.58</v>
      </c>
      <c r="E13" s="5">
        <v>7.07</v>
      </c>
      <c r="F13" s="55">
        <v>3.41</v>
      </c>
      <c r="G13" s="6">
        <f>C13+E13</f>
        <v>49.87</v>
      </c>
      <c r="H13" s="57">
        <f>D13+F13</f>
        <v>23.99</v>
      </c>
      <c r="I13" s="5">
        <v>76.319999999999993</v>
      </c>
      <c r="J13" s="55">
        <v>44.87</v>
      </c>
      <c r="K13" s="5">
        <v>11.44</v>
      </c>
      <c r="L13" s="55">
        <v>6.08</v>
      </c>
      <c r="M13" s="6">
        <f>I13+K13</f>
        <v>87.759999999999991</v>
      </c>
      <c r="N13" s="10">
        <f>J13+L13</f>
        <v>50.949999999999996</v>
      </c>
      <c r="O13" s="8">
        <v>91.01</v>
      </c>
      <c r="P13" s="55">
        <v>41.1</v>
      </c>
      <c r="Q13" s="5">
        <v>20.95</v>
      </c>
      <c r="R13" s="55">
        <f>(Q13-U13)</f>
        <v>13.149999999999999</v>
      </c>
      <c r="S13" s="6">
        <v>111.96000000000001</v>
      </c>
      <c r="T13" s="57">
        <v>54.17</v>
      </c>
      <c r="U13" s="43">
        <v>7.8</v>
      </c>
      <c r="V13" s="1"/>
    </row>
    <row r="14" spans="1:26" ht="3.75" hidden="1" customHeight="1">
      <c r="A14" s="84"/>
      <c r="B14" s="55"/>
      <c r="C14" s="8"/>
      <c r="D14" s="55" t="s">
        <v>0</v>
      </c>
      <c r="E14" s="5"/>
      <c r="F14" s="58"/>
      <c r="G14" s="6"/>
      <c r="H14" s="57"/>
      <c r="I14" s="5"/>
      <c r="J14" s="55" t="s">
        <v>0</v>
      </c>
      <c r="K14" s="5"/>
      <c r="L14" s="58"/>
      <c r="M14" s="6"/>
      <c r="N14" s="10"/>
      <c r="O14" s="8"/>
      <c r="P14" s="55"/>
      <c r="Q14" s="5"/>
      <c r="R14" s="58"/>
      <c r="S14" s="6"/>
      <c r="T14" s="59"/>
      <c r="U14" s="43"/>
      <c r="V14" s="1"/>
    </row>
    <row r="15" spans="1:26" ht="15.75" customHeight="1" thickTop="1">
      <c r="A15" s="84"/>
      <c r="B15" s="57" t="s">
        <v>17</v>
      </c>
      <c r="C15" s="8">
        <v>34.69</v>
      </c>
      <c r="D15" s="55">
        <v>12.67</v>
      </c>
      <c r="E15" s="5">
        <v>6.22</v>
      </c>
      <c r="F15" s="55">
        <v>1.76</v>
      </c>
      <c r="G15" s="6">
        <f>C15+E15</f>
        <v>40.909999999999997</v>
      </c>
      <c r="H15" s="57">
        <f>D15+F15</f>
        <v>14.43</v>
      </c>
      <c r="I15" s="5">
        <v>63.97</v>
      </c>
      <c r="J15" s="55">
        <v>41.02</v>
      </c>
      <c r="K15" s="5">
        <v>9.68</v>
      </c>
      <c r="L15" s="55">
        <v>6.32</v>
      </c>
      <c r="M15" s="6">
        <f>I15+K15</f>
        <v>73.650000000000006</v>
      </c>
      <c r="N15" s="10">
        <f>J15+L15</f>
        <v>47.34</v>
      </c>
      <c r="O15" s="8">
        <v>72.459999999999994</v>
      </c>
      <c r="P15" s="55">
        <v>44.07</v>
      </c>
      <c r="Q15" s="5">
        <v>16.059999999999999</v>
      </c>
      <c r="R15" s="54">
        <f>(Q15-U15)</f>
        <v>9.5599999999999987</v>
      </c>
      <c r="S15" s="6">
        <v>88.52</v>
      </c>
      <c r="T15" s="57">
        <v>53.58</v>
      </c>
      <c r="U15" s="43">
        <v>6.5</v>
      </c>
      <c r="V15" s="1" t="s">
        <v>58</v>
      </c>
    </row>
    <row r="16" spans="1:26" ht="2.25" customHeight="1">
      <c r="A16" s="84"/>
      <c r="B16" s="55"/>
      <c r="C16" s="8"/>
      <c r="D16" s="55" t="s">
        <v>0</v>
      </c>
      <c r="E16" s="5"/>
      <c r="F16" s="58"/>
      <c r="G16" s="6"/>
      <c r="H16" s="57"/>
      <c r="I16" s="5"/>
      <c r="J16" s="55" t="s">
        <v>0</v>
      </c>
      <c r="K16" s="5"/>
      <c r="L16" s="58"/>
      <c r="M16" s="6"/>
      <c r="N16" s="10"/>
      <c r="O16" s="8"/>
      <c r="P16" s="55"/>
      <c r="Q16" s="5"/>
      <c r="R16" s="58"/>
      <c r="S16" s="6"/>
      <c r="T16" s="59"/>
      <c r="U16" s="43"/>
      <c r="V16" s="1"/>
    </row>
    <row r="17" spans="1:22" ht="15.75" customHeight="1">
      <c r="A17" s="84"/>
      <c r="B17" s="57" t="s">
        <v>18</v>
      </c>
      <c r="C17" s="8">
        <v>131.4</v>
      </c>
      <c r="D17" s="55">
        <v>110.17</v>
      </c>
      <c r="E17" s="5">
        <v>22.32</v>
      </c>
      <c r="F17" s="55">
        <v>18.25</v>
      </c>
      <c r="G17" s="6">
        <f>C17+E17</f>
        <v>153.72</v>
      </c>
      <c r="H17" s="57">
        <f>D17+F17</f>
        <v>128.42000000000002</v>
      </c>
      <c r="I17" s="5">
        <v>278.39999999999998</v>
      </c>
      <c r="J17" s="3">
        <v>239.03</v>
      </c>
      <c r="K17" s="5">
        <v>45.43</v>
      </c>
      <c r="L17" s="55">
        <v>37.99</v>
      </c>
      <c r="M17" s="6">
        <f>I17+K17</f>
        <v>323.83</v>
      </c>
      <c r="N17" s="10">
        <v>277.02</v>
      </c>
      <c r="O17" s="8">
        <v>328.69</v>
      </c>
      <c r="P17" s="55">
        <v>272.3</v>
      </c>
      <c r="Q17" s="5">
        <v>69.260000000000005</v>
      </c>
      <c r="R17" s="55">
        <f>(Q17-U17)</f>
        <v>57.81</v>
      </c>
      <c r="S17" s="6">
        <v>397.95</v>
      </c>
      <c r="T17" s="57">
        <v>330.11</v>
      </c>
      <c r="U17" s="43">
        <v>11.45</v>
      </c>
      <c r="V17" s="1"/>
    </row>
    <row r="18" spans="1:22" ht="6.75" hidden="1" customHeight="1">
      <c r="A18" s="84"/>
      <c r="B18" s="55"/>
      <c r="C18" s="8"/>
      <c r="D18" s="55" t="s">
        <v>0</v>
      </c>
      <c r="E18" s="5"/>
      <c r="F18" s="58"/>
      <c r="G18" s="6"/>
      <c r="H18" s="57"/>
      <c r="I18" s="5"/>
      <c r="J18" s="55" t="s">
        <v>0</v>
      </c>
      <c r="K18" s="5"/>
      <c r="L18" s="58"/>
      <c r="M18" s="6"/>
      <c r="N18" s="10"/>
      <c r="O18" s="8"/>
      <c r="P18" s="55"/>
      <c r="Q18" s="5"/>
      <c r="R18" s="58"/>
      <c r="S18" s="6"/>
      <c r="T18" s="59"/>
      <c r="U18" s="43"/>
      <c r="V18" s="1"/>
    </row>
    <row r="19" spans="1:22" ht="15.75" customHeight="1">
      <c r="A19" s="84"/>
      <c r="B19" s="57" t="s">
        <v>19</v>
      </c>
      <c r="C19" s="8">
        <v>0</v>
      </c>
      <c r="D19" s="55">
        <v>-0.06</v>
      </c>
      <c r="E19" s="5">
        <v>0</v>
      </c>
      <c r="F19" s="55">
        <v>0</v>
      </c>
      <c r="G19" s="6">
        <f>C19+E19</f>
        <v>0</v>
      </c>
      <c r="H19" s="57">
        <f>D19+F19</f>
        <v>-0.06</v>
      </c>
      <c r="I19" s="55">
        <v>0</v>
      </c>
      <c r="J19" s="55">
        <v>0</v>
      </c>
      <c r="K19" s="5">
        <v>0</v>
      </c>
      <c r="L19" s="55">
        <v>0</v>
      </c>
      <c r="M19" s="6">
        <f>SUM(V19)</f>
        <v>0</v>
      </c>
      <c r="N19" s="10">
        <f>J19+L19</f>
        <v>0</v>
      </c>
      <c r="O19" s="8">
        <v>0</v>
      </c>
      <c r="P19" s="55">
        <v>-0.04</v>
      </c>
      <c r="Q19" s="5">
        <v>0</v>
      </c>
      <c r="R19" s="55">
        <f>(Q19-U19)</f>
        <v>0</v>
      </c>
      <c r="S19" s="6">
        <v>0</v>
      </c>
      <c r="T19" s="57">
        <v>-0.04</v>
      </c>
      <c r="U19" s="43">
        <v>0</v>
      </c>
      <c r="V19" s="1"/>
    </row>
    <row r="20" spans="1:22" ht="3.75" customHeight="1">
      <c r="A20" s="84"/>
      <c r="B20" s="55"/>
      <c r="C20" s="8"/>
      <c r="D20" s="55" t="s">
        <v>0</v>
      </c>
      <c r="E20" s="11"/>
      <c r="F20" s="58"/>
      <c r="G20" s="6"/>
      <c r="H20" s="57"/>
      <c r="I20" s="5"/>
      <c r="J20" s="55" t="s">
        <v>0</v>
      </c>
      <c r="K20" s="11"/>
      <c r="L20" s="58"/>
      <c r="M20" s="6"/>
      <c r="N20" s="10"/>
      <c r="O20" s="8"/>
      <c r="P20" s="55"/>
      <c r="Q20" s="11"/>
      <c r="R20" s="58"/>
      <c r="S20" s="6"/>
      <c r="T20" s="59"/>
      <c r="U20" s="43"/>
      <c r="V20" s="1"/>
    </row>
    <row r="21" spans="1:22" ht="15.75" customHeight="1" thickBot="1">
      <c r="A21" s="84">
        <v>4</v>
      </c>
      <c r="B21" s="81" t="s">
        <v>20</v>
      </c>
      <c r="C21" s="8">
        <v>1081.98</v>
      </c>
      <c r="D21" s="55">
        <v>98.74</v>
      </c>
      <c r="E21" s="5">
        <v>181.93</v>
      </c>
      <c r="F21" s="55">
        <v>46.02</v>
      </c>
      <c r="G21" s="6">
        <f>C21+E21</f>
        <v>1263.9100000000001</v>
      </c>
      <c r="H21" s="57">
        <f>D21+F21</f>
        <v>144.76</v>
      </c>
      <c r="I21" s="5">
        <v>1136.1300000000001</v>
      </c>
      <c r="J21" s="55">
        <v>236.78</v>
      </c>
      <c r="K21" s="5">
        <v>196.06</v>
      </c>
      <c r="L21" s="55">
        <v>34.869999999999997</v>
      </c>
      <c r="M21" s="6">
        <f>I21+K21</f>
        <v>1332.19</v>
      </c>
      <c r="N21" s="10">
        <f>J21+L21</f>
        <v>271.64999999999998</v>
      </c>
      <c r="O21" s="8">
        <v>1280.9000000000001</v>
      </c>
      <c r="P21" s="55">
        <v>392.59</v>
      </c>
      <c r="Q21" s="5">
        <v>219.52</v>
      </c>
      <c r="R21" s="74">
        <f>(Q21-U21)</f>
        <v>54.47</v>
      </c>
      <c r="S21" s="6">
        <v>1500.42</v>
      </c>
      <c r="T21" s="79">
        <v>447.05999999999995</v>
      </c>
      <c r="U21" s="47">
        <v>165.05</v>
      </c>
      <c r="V21" s="1"/>
    </row>
    <row r="22" spans="1:22" s="40" customFormat="1" ht="15.75" customHeight="1" thickTop="1" thickBot="1">
      <c r="A22" s="199" t="s">
        <v>21</v>
      </c>
      <c r="B22" s="200"/>
      <c r="C22" s="14">
        <f t="shared" ref="C22:U22" si="0">SUM(C7:C21)</f>
        <v>2276.61</v>
      </c>
      <c r="D22" s="56">
        <f t="shared" si="0"/>
        <v>-218.04000000000002</v>
      </c>
      <c r="E22" s="27">
        <f t="shared" si="0"/>
        <v>380.57</v>
      </c>
      <c r="F22" s="56">
        <f t="shared" si="0"/>
        <v>9.9699999999999989</v>
      </c>
      <c r="G22" s="27">
        <f t="shared" si="0"/>
        <v>2657.1800000000003</v>
      </c>
      <c r="H22" s="56">
        <f t="shared" si="0"/>
        <v>-208.07</v>
      </c>
      <c r="I22" s="27">
        <f t="shared" si="0"/>
        <v>2954.43</v>
      </c>
      <c r="J22" s="56">
        <f t="shared" si="0"/>
        <v>830.66</v>
      </c>
      <c r="K22" s="27">
        <f t="shared" si="0"/>
        <v>480.29</v>
      </c>
      <c r="L22" s="56">
        <f t="shared" si="0"/>
        <v>128.63999999999999</v>
      </c>
      <c r="M22" s="27">
        <f>SUM(M7:M21)</f>
        <v>3434.7200000000003</v>
      </c>
      <c r="N22" s="28">
        <f t="shared" si="0"/>
        <v>959.3</v>
      </c>
      <c r="O22" s="14">
        <f t="shared" si="0"/>
        <v>3052.95</v>
      </c>
      <c r="P22" s="56">
        <f t="shared" si="0"/>
        <v>1214.53</v>
      </c>
      <c r="Q22" s="27">
        <f t="shared" si="0"/>
        <v>560.51</v>
      </c>
      <c r="R22" s="75">
        <f t="shared" si="0"/>
        <v>234.00000000000003</v>
      </c>
      <c r="S22" s="73">
        <v>3613.46</v>
      </c>
      <c r="T22" s="75">
        <v>1448.3000000000002</v>
      </c>
      <c r="U22" s="29">
        <f t="shared" si="0"/>
        <v>326.51</v>
      </c>
      <c r="V22" s="39">
        <f>(317.83-340.3)</f>
        <v>-22.470000000000027</v>
      </c>
    </row>
    <row r="23" spans="1:22" ht="15.75" customHeight="1" thickTop="1">
      <c r="A23" s="84">
        <v>5</v>
      </c>
      <c r="B23" s="63" t="s">
        <v>39</v>
      </c>
      <c r="C23" s="17">
        <v>0</v>
      </c>
      <c r="D23" s="57">
        <v>-7.0000000000000007E-2</v>
      </c>
      <c r="E23" s="5">
        <v>0</v>
      </c>
      <c r="F23" s="55">
        <v>0</v>
      </c>
      <c r="G23" s="6">
        <f t="shared" ref="G23:H32" si="1">C23+E23</f>
        <v>0</v>
      </c>
      <c r="H23" s="57">
        <f t="shared" si="1"/>
        <v>-7.0000000000000007E-2</v>
      </c>
      <c r="I23" s="16">
        <v>0</v>
      </c>
      <c r="J23" s="59">
        <v>-0.14000000000000001</v>
      </c>
      <c r="K23" s="11">
        <v>0</v>
      </c>
      <c r="L23" s="55">
        <v>0</v>
      </c>
      <c r="M23" s="6">
        <f t="shared" ref="M23:N31" si="2">I23+K23</f>
        <v>0</v>
      </c>
      <c r="N23" s="10">
        <f t="shared" si="2"/>
        <v>-0.14000000000000001</v>
      </c>
      <c r="O23" s="71">
        <v>0</v>
      </c>
      <c r="P23" s="68">
        <v>0</v>
      </c>
      <c r="Q23" s="30">
        <v>0</v>
      </c>
      <c r="R23" s="76">
        <f t="shared" ref="R23:R31" si="3">(Q23-U23)</f>
        <v>0</v>
      </c>
      <c r="S23" s="6">
        <v>0</v>
      </c>
      <c r="T23" s="80">
        <v>0</v>
      </c>
      <c r="U23" s="42">
        <v>0</v>
      </c>
      <c r="V23" s="1"/>
    </row>
    <row r="24" spans="1:22" ht="14.25" customHeight="1">
      <c r="A24" s="84"/>
      <c r="B24" s="55" t="s">
        <v>2</v>
      </c>
      <c r="C24" s="13">
        <v>0</v>
      </c>
      <c r="D24" s="58">
        <v>-0.1</v>
      </c>
      <c r="E24" s="11">
        <v>0</v>
      </c>
      <c r="F24" s="58">
        <v>0</v>
      </c>
      <c r="G24" s="6">
        <f>C24+E24</f>
        <v>0</v>
      </c>
      <c r="H24" s="57">
        <f>D24+F24</f>
        <v>-0.1</v>
      </c>
      <c r="I24" s="11">
        <v>0</v>
      </c>
      <c r="J24" s="58">
        <v>-0.93</v>
      </c>
      <c r="K24" s="11">
        <v>0</v>
      </c>
      <c r="L24" s="58">
        <v>0</v>
      </c>
      <c r="M24" s="6">
        <f t="shared" si="2"/>
        <v>0</v>
      </c>
      <c r="N24" s="10">
        <f t="shared" si="2"/>
        <v>-0.93</v>
      </c>
      <c r="O24" s="13">
        <v>0</v>
      </c>
      <c r="P24" s="58">
        <v>0</v>
      </c>
      <c r="Q24" s="11">
        <v>0</v>
      </c>
      <c r="R24" s="55">
        <f t="shared" si="3"/>
        <v>0</v>
      </c>
      <c r="S24" s="6">
        <v>0</v>
      </c>
      <c r="T24" s="57">
        <v>0.01</v>
      </c>
      <c r="U24" s="46">
        <v>0</v>
      </c>
      <c r="V24" s="1"/>
    </row>
    <row r="25" spans="1:22" ht="15.75" customHeight="1">
      <c r="A25" s="84"/>
      <c r="B25" s="57" t="s">
        <v>40</v>
      </c>
      <c r="C25" s="17">
        <v>0</v>
      </c>
      <c r="D25" s="57">
        <v>0</v>
      </c>
      <c r="E25" s="5">
        <v>0</v>
      </c>
      <c r="F25" s="55">
        <v>0</v>
      </c>
      <c r="G25" s="6">
        <f t="shared" si="1"/>
        <v>0</v>
      </c>
      <c r="H25" s="57">
        <f t="shared" si="1"/>
        <v>0</v>
      </c>
      <c r="I25" s="16">
        <v>0</v>
      </c>
      <c r="J25" s="59">
        <v>-0.03</v>
      </c>
      <c r="K25" s="5">
        <v>0</v>
      </c>
      <c r="L25" s="55">
        <v>0</v>
      </c>
      <c r="M25" s="6">
        <f t="shared" si="2"/>
        <v>0</v>
      </c>
      <c r="N25" s="10">
        <f t="shared" si="2"/>
        <v>-0.03</v>
      </c>
      <c r="O25" s="21">
        <v>0</v>
      </c>
      <c r="P25" s="59">
        <v>0</v>
      </c>
      <c r="Q25" s="5">
        <v>0</v>
      </c>
      <c r="R25" s="55">
        <f t="shared" si="3"/>
        <v>0</v>
      </c>
      <c r="S25" s="6">
        <v>0</v>
      </c>
      <c r="T25" s="57">
        <v>0</v>
      </c>
      <c r="U25" s="44">
        <v>0</v>
      </c>
      <c r="V25" s="1"/>
    </row>
    <row r="26" spans="1:22" ht="16.5" customHeight="1">
      <c r="A26" s="84"/>
      <c r="B26" s="57" t="s">
        <v>3</v>
      </c>
      <c r="C26" s="17">
        <v>111.1</v>
      </c>
      <c r="D26" s="57">
        <v>-30.53</v>
      </c>
      <c r="E26" s="5">
        <v>23.09</v>
      </c>
      <c r="F26" s="55">
        <v>5.77</v>
      </c>
      <c r="G26" s="6">
        <f t="shared" si="1"/>
        <v>134.19</v>
      </c>
      <c r="H26" s="57">
        <f t="shared" si="1"/>
        <v>-24.76</v>
      </c>
      <c r="I26" s="11">
        <v>262.02999999999997</v>
      </c>
      <c r="J26" s="58">
        <v>17.59</v>
      </c>
      <c r="K26" s="5">
        <v>44.38</v>
      </c>
      <c r="L26" s="58">
        <v>11.82</v>
      </c>
      <c r="M26" s="6">
        <f t="shared" si="2"/>
        <v>306.40999999999997</v>
      </c>
      <c r="N26" s="10">
        <f t="shared" si="2"/>
        <v>29.41</v>
      </c>
      <c r="O26" s="13">
        <v>297.57</v>
      </c>
      <c r="P26" s="58">
        <v>151.4</v>
      </c>
      <c r="Q26" s="5">
        <v>79.22</v>
      </c>
      <c r="R26" s="55">
        <f t="shared" si="3"/>
        <v>57.89</v>
      </c>
      <c r="S26" s="6">
        <v>376.78999999999996</v>
      </c>
      <c r="T26" s="57">
        <v>208.3</v>
      </c>
      <c r="U26" s="44">
        <v>21.33</v>
      </c>
      <c r="V26" s="1"/>
    </row>
    <row r="27" spans="1:22" ht="12" customHeight="1">
      <c r="A27" s="84"/>
      <c r="B27" s="55" t="s">
        <v>36</v>
      </c>
      <c r="C27" s="17">
        <v>0</v>
      </c>
      <c r="D27" s="57">
        <v>0</v>
      </c>
      <c r="E27" s="5">
        <v>0</v>
      </c>
      <c r="F27" s="55">
        <v>0</v>
      </c>
      <c r="G27" s="6">
        <f t="shared" si="1"/>
        <v>0</v>
      </c>
      <c r="H27" s="57">
        <f t="shared" si="1"/>
        <v>0</v>
      </c>
      <c r="I27" s="16">
        <v>0</v>
      </c>
      <c r="J27" s="59">
        <v>0.28999999999999998</v>
      </c>
      <c r="K27" s="5">
        <v>0</v>
      </c>
      <c r="L27" s="55">
        <v>0</v>
      </c>
      <c r="M27" s="6">
        <f t="shared" si="2"/>
        <v>0</v>
      </c>
      <c r="N27" s="10">
        <f t="shared" si="2"/>
        <v>0.28999999999999998</v>
      </c>
      <c r="O27" s="21">
        <v>0</v>
      </c>
      <c r="P27" s="59">
        <v>0</v>
      </c>
      <c r="Q27" s="5">
        <v>0</v>
      </c>
      <c r="R27" s="55">
        <f t="shared" si="3"/>
        <v>0</v>
      </c>
      <c r="S27" s="6">
        <v>0</v>
      </c>
      <c r="T27" s="57">
        <v>0</v>
      </c>
      <c r="U27" s="44">
        <v>0</v>
      </c>
      <c r="V27" s="1"/>
    </row>
    <row r="28" spans="1:22" ht="14.25" customHeight="1">
      <c r="A28" s="84"/>
      <c r="B28" s="55" t="s">
        <v>41</v>
      </c>
      <c r="C28" s="13">
        <v>0</v>
      </c>
      <c r="D28" s="58">
        <v>0</v>
      </c>
      <c r="E28" s="5">
        <v>0</v>
      </c>
      <c r="F28" s="58">
        <v>0</v>
      </c>
      <c r="G28" s="11">
        <v>0</v>
      </c>
      <c r="H28" s="57">
        <f t="shared" si="1"/>
        <v>0</v>
      </c>
      <c r="I28" s="11">
        <v>0</v>
      </c>
      <c r="J28" s="58">
        <v>0</v>
      </c>
      <c r="K28" s="5">
        <v>0</v>
      </c>
      <c r="L28" s="58">
        <v>0</v>
      </c>
      <c r="M28" s="6">
        <f t="shared" si="2"/>
        <v>0</v>
      </c>
      <c r="N28" s="10">
        <f t="shared" si="2"/>
        <v>0</v>
      </c>
      <c r="O28" s="13">
        <v>0</v>
      </c>
      <c r="P28" s="58">
        <v>0</v>
      </c>
      <c r="Q28" s="5">
        <v>0</v>
      </c>
      <c r="R28" s="55">
        <f t="shared" si="3"/>
        <v>0</v>
      </c>
      <c r="S28" s="6">
        <v>0</v>
      </c>
      <c r="T28" s="57">
        <v>0</v>
      </c>
      <c r="U28" s="43">
        <v>0</v>
      </c>
      <c r="V28" s="1"/>
    </row>
    <row r="29" spans="1:22" ht="15.75" customHeight="1">
      <c r="A29" s="84">
        <v>6</v>
      </c>
      <c r="B29" s="57" t="s">
        <v>42</v>
      </c>
      <c r="C29" s="17">
        <v>0</v>
      </c>
      <c r="D29" s="57">
        <v>0</v>
      </c>
      <c r="E29" s="5">
        <v>0</v>
      </c>
      <c r="F29" s="55">
        <v>0</v>
      </c>
      <c r="G29" s="6">
        <f t="shared" si="1"/>
        <v>0</v>
      </c>
      <c r="H29" s="57">
        <f t="shared" si="1"/>
        <v>0</v>
      </c>
      <c r="I29" s="16">
        <v>0</v>
      </c>
      <c r="J29" s="59">
        <v>0</v>
      </c>
      <c r="K29" s="5">
        <v>0</v>
      </c>
      <c r="L29" s="55">
        <v>0</v>
      </c>
      <c r="M29" s="6">
        <f t="shared" si="2"/>
        <v>0</v>
      </c>
      <c r="N29" s="10">
        <f t="shared" si="2"/>
        <v>0</v>
      </c>
      <c r="O29" s="21">
        <v>0</v>
      </c>
      <c r="P29" s="59">
        <v>0</v>
      </c>
      <c r="Q29" s="5">
        <v>0</v>
      </c>
      <c r="R29" s="55">
        <f t="shared" si="3"/>
        <v>0</v>
      </c>
      <c r="S29" s="6">
        <v>0</v>
      </c>
      <c r="T29" s="57">
        <v>0</v>
      </c>
      <c r="U29" s="44">
        <v>0</v>
      </c>
      <c r="V29" s="1"/>
    </row>
    <row r="30" spans="1:22" ht="14.25" customHeight="1">
      <c r="A30" s="84">
        <v>7</v>
      </c>
      <c r="B30" s="55" t="s">
        <v>4</v>
      </c>
      <c r="C30" s="13">
        <v>0</v>
      </c>
      <c r="D30" s="58">
        <v>-0.12</v>
      </c>
      <c r="E30" s="5">
        <v>0</v>
      </c>
      <c r="F30" s="58">
        <v>-0.05</v>
      </c>
      <c r="G30" s="11">
        <v>0</v>
      </c>
      <c r="H30" s="57">
        <f t="shared" si="1"/>
        <v>-0.16999999999999998</v>
      </c>
      <c r="I30" s="11">
        <v>0</v>
      </c>
      <c r="J30" s="58">
        <v>-1.44</v>
      </c>
      <c r="K30" s="5">
        <v>0</v>
      </c>
      <c r="L30" s="58">
        <v>-0.11</v>
      </c>
      <c r="M30" s="6">
        <f t="shared" si="2"/>
        <v>0</v>
      </c>
      <c r="N30" s="10">
        <f t="shared" si="2"/>
        <v>-1.55</v>
      </c>
      <c r="O30" s="13">
        <v>0</v>
      </c>
      <c r="P30" s="58">
        <v>1.68</v>
      </c>
      <c r="Q30" s="5">
        <v>0</v>
      </c>
      <c r="R30" s="55">
        <f t="shared" si="3"/>
        <v>-0.23</v>
      </c>
      <c r="S30" s="6">
        <v>0</v>
      </c>
      <c r="T30" s="57">
        <v>1.88</v>
      </c>
      <c r="U30" s="43">
        <v>0.23</v>
      </c>
      <c r="V30" s="1"/>
    </row>
    <row r="31" spans="1:22" ht="17.25" customHeight="1">
      <c r="A31" s="84">
        <v>8</v>
      </c>
      <c r="B31" s="57" t="s">
        <v>5</v>
      </c>
      <c r="C31" s="17">
        <v>199.43</v>
      </c>
      <c r="D31" s="57">
        <v>44.18</v>
      </c>
      <c r="E31" s="5">
        <v>32.590000000000003</v>
      </c>
      <c r="F31" s="55">
        <v>13.36</v>
      </c>
      <c r="G31" s="6">
        <f t="shared" si="1"/>
        <v>232.02</v>
      </c>
      <c r="H31" s="57">
        <f t="shared" si="1"/>
        <v>57.54</v>
      </c>
      <c r="I31" s="16">
        <v>286.63</v>
      </c>
      <c r="J31" s="59">
        <v>138.63</v>
      </c>
      <c r="K31" s="5">
        <v>44.86</v>
      </c>
      <c r="L31" s="55">
        <v>16.34</v>
      </c>
      <c r="M31" s="6">
        <f t="shared" si="2"/>
        <v>331.49</v>
      </c>
      <c r="N31" s="10">
        <f t="shared" si="2"/>
        <v>154.97</v>
      </c>
      <c r="O31" s="21">
        <v>244.99</v>
      </c>
      <c r="P31" s="59">
        <v>32.299999999999997</v>
      </c>
      <c r="Q31" s="5">
        <v>54</v>
      </c>
      <c r="R31" s="55">
        <f t="shared" si="3"/>
        <v>14.32</v>
      </c>
      <c r="S31" s="6">
        <v>298.99</v>
      </c>
      <c r="T31" s="57">
        <v>46.6</v>
      </c>
      <c r="U31" s="44">
        <v>39.68</v>
      </c>
      <c r="V31" s="1"/>
    </row>
    <row r="32" spans="1:22" ht="16.5" customHeight="1" thickBot="1">
      <c r="A32" s="84">
        <v>9</v>
      </c>
      <c r="B32" s="81" t="s">
        <v>51</v>
      </c>
      <c r="C32" s="17">
        <v>0.62</v>
      </c>
      <c r="D32" s="57">
        <v>0.56999999999999995</v>
      </c>
      <c r="E32" s="5">
        <v>0.24</v>
      </c>
      <c r="F32" s="55">
        <v>0.24</v>
      </c>
      <c r="G32" s="6">
        <f t="shared" si="1"/>
        <v>0.86</v>
      </c>
      <c r="H32" s="57">
        <f t="shared" si="1"/>
        <v>0.80999999999999994</v>
      </c>
      <c r="I32" s="16">
        <v>0</v>
      </c>
      <c r="J32" s="59">
        <v>0.01</v>
      </c>
      <c r="K32" s="6">
        <v>0</v>
      </c>
      <c r="L32" s="55">
        <v>0</v>
      </c>
      <c r="M32" s="6">
        <f>I32+K32</f>
        <v>0</v>
      </c>
      <c r="N32" s="10">
        <f>J32+L32</f>
        <v>0.01</v>
      </c>
      <c r="O32" s="21">
        <v>0</v>
      </c>
      <c r="P32" s="59">
        <v>-0.06</v>
      </c>
      <c r="Q32" s="6">
        <v>0</v>
      </c>
      <c r="R32" s="77">
        <f>(Q32-U32)</f>
        <v>-0.01</v>
      </c>
      <c r="S32" s="6">
        <v>0</v>
      </c>
      <c r="T32" s="81">
        <v>-0.02</v>
      </c>
      <c r="U32" s="48">
        <v>0.01</v>
      </c>
      <c r="V32" s="1"/>
    </row>
    <row r="33" spans="1:28" s="40" customFormat="1" ht="24" customHeight="1" thickBot="1">
      <c r="A33" s="183" t="s">
        <v>23</v>
      </c>
      <c r="B33" s="184"/>
      <c r="C33" s="108">
        <f>SUM(C23:C32)</f>
        <v>311.14999999999998</v>
      </c>
      <c r="D33" s="60">
        <f>SUM(D23:D32)</f>
        <v>13.929999999999996</v>
      </c>
      <c r="E33" s="52">
        <f>SUM(E23:E32)</f>
        <v>55.920000000000009</v>
      </c>
      <c r="F33" s="60">
        <v>19.32</v>
      </c>
      <c r="G33" s="52">
        <f t="shared" ref="G33:U33" si="4">SUM(G23:G32)</f>
        <v>367.07000000000005</v>
      </c>
      <c r="H33" s="60">
        <f t="shared" si="4"/>
        <v>33.25</v>
      </c>
      <c r="I33" s="52">
        <f t="shared" si="4"/>
        <v>548.66</v>
      </c>
      <c r="J33" s="60">
        <f t="shared" si="4"/>
        <v>153.97999999999999</v>
      </c>
      <c r="K33" s="52">
        <f t="shared" si="4"/>
        <v>89.240000000000009</v>
      </c>
      <c r="L33" s="60">
        <f t="shared" si="4"/>
        <v>28.05</v>
      </c>
      <c r="M33" s="52">
        <f t="shared" si="4"/>
        <v>637.9</v>
      </c>
      <c r="N33" s="69">
        <f t="shared" si="4"/>
        <v>182.02999999999997</v>
      </c>
      <c r="O33" s="19">
        <f t="shared" si="4"/>
        <v>542.55999999999995</v>
      </c>
      <c r="P33" s="60">
        <f t="shared" si="4"/>
        <v>185.32</v>
      </c>
      <c r="Q33" s="52">
        <f t="shared" si="4"/>
        <v>133.22</v>
      </c>
      <c r="R33" s="60">
        <f t="shared" si="4"/>
        <v>71.97</v>
      </c>
      <c r="S33" s="52">
        <v>675.78</v>
      </c>
      <c r="T33" s="60">
        <v>256.77000000000004</v>
      </c>
      <c r="U33" s="60">
        <f t="shared" si="4"/>
        <v>61.249999999999993</v>
      </c>
      <c r="V33" s="39"/>
      <c r="Y33" s="3"/>
    </row>
    <row r="34" spans="1:28" s="40" customFormat="1" ht="24" customHeight="1" thickBot="1">
      <c r="A34" s="183" t="s">
        <v>56</v>
      </c>
      <c r="B34" s="201"/>
      <c r="C34" s="109">
        <f t="shared" ref="C34:U34" si="5">C22+C33</f>
        <v>2587.7600000000002</v>
      </c>
      <c r="D34" s="107">
        <f t="shared" si="5"/>
        <v>-204.11</v>
      </c>
      <c r="E34" s="53">
        <f t="shared" si="5"/>
        <v>436.49</v>
      </c>
      <c r="F34" s="61">
        <f t="shared" si="5"/>
        <v>29.29</v>
      </c>
      <c r="G34" s="53">
        <f t="shared" si="5"/>
        <v>3024.2500000000005</v>
      </c>
      <c r="H34" s="61">
        <f t="shared" si="5"/>
        <v>-174.82</v>
      </c>
      <c r="I34" s="53">
        <f t="shared" si="5"/>
        <v>3503.0899999999997</v>
      </c>
      <c r="J34" s="61">
        <f t="shared" si="5"/>
        <v>984.64</v>
      </c>
      <c r="K34" s="53">
        <f t="shared" si="5"/>
        <v>569.53</v>
      </c>
      <c r="L34" s="61">
        <f t="shared" si="5"/>
        <v>156.69</v>
      </c>
      <c r="M34" s="53">
        <f t="shared" si="5"/>
        <v>4072.6200000000003</v>
      </c>
      <c r="N34" s="70">
        <f t="shared" si="5"/>
        <v>1141.33</v>
      </c>
      <c r="O34" s="20">
        <f t="shared" si="5"/>
        <v>3595.5099999999998</v>
      </c>
      <c r="P34" s="61">
        <f t="shared" si="5"/>
        <v>1399.85</v>
      </c>
      <c r="Q34" s="53">
        <f t="shared" si="5"/>
        <v>693.73</v>
      </c>
      <c r="R34" s="60">
        <f t="shared" si="5"/>
        <v>305.97000000000003</v>
      </c>
      <c r="S34" s="53">
        <v>4289.24</v>
      </c>
      <c r="T34" s="61">
        <v>1705.0700000000002</v>
      </c>
      <c r="U34" s="106">
        <f t="shared" si="5"/>
        <v>387.76</v>
      </c>
      <c r="V34" s="39"/>
      <c r="Y34" s="3"/>
    </row>
    <row r="35" spans="1:28" ht="15" customHeight="1">
      <c r="A35" s="85">
        <v>10</v>
      </c>
      <c r="B35" s="63" t="s">
        <v>6</v>
      </c>
      <c r="C35" s="17">
        <v>231.47</v>
      </c>
      <c r="D35" s="57">
        <v>14.13</v>
      </c>
      <c r="E35" s="5">
        <v>25.42</v>
      </c>
      <c r="F35" s="55">
        <v>14.79</v>
      </c>
      <c r="G35" s="6">
        <f>C35+E35</f>
        <v>256.89</v>
      </c>
      <c r="H35" s="57">
        <f>D35+F35</f>
        <v>28.92</v>
      </c>
      <c r="I35" s="16">
        <v>272.27999999999997</v>
      </c>
      <c r="J35" s="59">
        <v>99.68</v>
      </c>
      <c r="K35" s="5">
        <v>30.73</v>
      </c>
      <c r="L35" s="55">
        <v>21.73</v>
      </c>
      <c r="M35" s="6">
        <f>I35+K35</f>
        <v>303.01</v>
      </c>
      <c r="N35" s="10">
        <f>J35+L35</f>
        <v>121.41000000000001</v>
      </c>
      <c r="O35" s="21">
        <v>309.55</v>
      </c>
      <c r="P35" s="68">
        <v>98.36</v>
      </c>
      <c r="Q35" s="5">
        <v>36.89</v>
      </c>
      <c r="R35" s="66">
        <v>27.48</v>
      </c>
      <c r="S35" s="6">
        <v>346.44</v>
      </c>
      <c r="T35" s="63">
        <v>125.82</v>
      </c>
      <c r="U35" s="42">
        <v>9.42</v>
      </c>
      <c r="V35" s="1"/>
    </row>
    <row r="36" spans="1:28" ht="3" hidden="1" customHeight="1">
      <c r="A36" s="8"/>
      <c r="B36" s="57" t="s">
        <v>7</v>
      </c>
      <c r="C36" s="17" t="s">
        <v>7</v>
      </c>
      <c r="D36" s="59" t="s">
        <v>0</v>
      </c>
      <c r="E36" s="16"/>
      <c r="F36" s="59"/>
      <c r="G36" s="6" t="s">
        <v>7</v>
      </c>
      <c r="H36" s="59" t="s">
        <v>0</v>
      </c>
      <c r="I36" s="6"/>
      <c r="J36" s="57"/>
      <c r="K36" s="16"/>
      <c r="L36" s="55">
        <v>81.62</v>
      </c>
      <c r="M36" s="6" t="s">
        <v>7</v>
      </c>
      <c r="N36" s="12" t="s">
        <v>0</v>
      </c>
      <c r="O36" s="17"/>
      <c r="P36" s="57"/>
      <c r="Q36" s="16">
        <v>36.89</v>
      </c>
      <c r="R36" s="59">
        <f>SUM(R34:R35)</f>
        <v>333.45000000000005</v>
      </c>
      <c r="S36" s="6"/>
      <c r="T36" s="59">
        <v>1830.89</v>
      </c>
      <c r="U36" s="44"/>
      <c r="V36" s="1"/>
    </row>
    <row r="37" spans="1:28" ht="15.75" customHeight="1" thickBot="1">
      <c r="A37" s="13" t="s">
        <v>29</v>
      </c>
      <c r="B37" s="82" t="s">
        <v>30</v>
      </c>
      <c r="C37" s="17">
        <v>452.84</v>
      </c>
      <c r="D37" s="57">
        <v>452.41</v>
      </c>
      <c r="E37" s="5">
        <v>70.59</v>
      </c>
      <c r="F37" s="55">
        <v>70.59</v>
      </c>
      <c r="G37" s="6">
        <f>C37+E37</f>
        <v>523.42999999999995</v>
      </c>
      <c r="H37" s="57">
        <f>D37+F37</f>
        <v>523</v>
      </c>
      <c r="I37" s="16">
        <v>496.83</v>
      </c>
      <c r="J37" s="59">
        <v>496.64</v>
      </c>
      <c r="K37" s="6">
        <v>81.62</v>
      </c>
      <c r="L37" s="55">
        <v>81.59</v>
      </c>
      <c r="M37" s="6">
        <f>I37+K37</f>
        <v>578.45000000000005</v>
      </c>
      <c r="N37" s="10">
        <f>J37+L37</f>
        <v>578.23</v>
      </c>
      <c r="O37" s="21">
        <v>567.27</v>
      </c>
      <c r="P37" s="59">
        <v>565.91</v>
      </c>
      <c r="Q37" s="6">
        <v>92.39</v>
      </c>
      <c r="R37" s="55">
        <v>92.07</v>
      </c>
      <c r="S37" s="6">
        <v>659.66</v>
      </c>
      <c r="T37" s="57">
        <v>657.98</v>
      </c>
      <c r="U37" s="44">
        <v>0.31</v>
      </c>
      <c r="V37" s="1"/>
    </row>
    <row r="38" spans="1:28" ht="2.25" hidden="1" customHeight="1">
      <c r="A38" s="8"/>
      <c r="B38" s="57"/>
      <c r="C38" s="21" t="s">
        <v>0</v>
      </c>
      <c r="D38" s="59" t="s">
        <v>0</v>
      </c>
      <c r="E38" s="16"/>
      <c r="F38" s="59"/>
      <c r="G38" s="16" t="s">
        <v>0</v>
      </c>
      <c r="H38" s="59" t="s">
        <v>0</v>
      </c>
      <c r="I38" s="6"/>
      <c r="J38" s="57"/>
      <c r="K38" s="16"/>
      <c r="L38" s="59"/>
      <c r="M38" s="65" t="s">
        <v>0</v>
      </c>
      <c r="N38" s="12" t="s">
        <v>0</v>
      </c>
      <c r="O38" s="17"/>
      <c r="P38" s="57"/>
      <c r="Q38" s="16"/>
      <c r="R38" s="59">
        <f>SUM(R37)</f>
        <v>92.07</v>
      </c>
      <c r="S38" s="16"/>
      <c r="T38" s="59"/>
      <c r="U38" s="44"/>
      <c r="V38" s="1"/>
    </row>
    <row r="39" spans="1:28" ht="15.75" customHeight="1" thickBot="1">
      <c r="A39" s="86">
        <v>12</v>
      </c>
      <c r="B39" s="77" t="s">
        <v>26</v>
      </c>
      <c r="C39" s="24">
        <v>428.12</v>
      </c>
      <c r="D39" s="62">
        <v>303.98</v>
      </c>
      <c r="E39" s="23">
        <v>65.92</v>
      </c>
      <c r="F39" s="55">
        <v>28.86</v>
      </c>
      <c r="G39" s="6">
        <f>C39+E39</f>
        <v>494.04</v>
      </c>
      <c r="H39" s="57">
        <f>D39+F39</f>
        <v>332.84000000000003</v>
      </c>
      <c r="I39" s="92">
        <v>902.96</v>
      </c>
      <c r="J39" s="62">
        <v>772.55</v>
      </c>
      <c r="K39" s="23">
        <v>140.54</v>
      </c>
      <c r="L39" s="55">
        <v>83.47</v>
      </c>
      <c r="M39" s="6">
        <f>I39+K39</f>
        <v>1043.5</v>
      </c>
      <c r="N39" s="18">
        <f>J39+L39</f>
        <v>856.02</v>
      </c>
      <c r="O39" s="24">
        <v>1099.3399999999999</v>
      </c>
      <c r="P39" s="62">
        <v>851.26</v>
      </c>
      <c r="Q39" s="23">
        <v>251.99</v>
      </c>
      <c r="R39" s="77">
        <v>202</v>
      </c>
      <c r="S39" s="25">
        <v>1351.33</v>
      </c>
      <c r="T39" s="81">
        <v>1053.28</v>
      </c>
      <c r="U39" s="26">
        <v>49.99</v>
      </c>
      <c r="V39" s="1"/>
    </row>
    <row r="40" spans="1:28" s="40" customFormat="1" ht="15.75" customHeight="1" thickBot="1">
      <c r="A40" s="206" t="s">
        <v>25</v>
      </c>
      <c r="B40" s="207"/>
      <c r="C40" s="14">
        <f t="shared" ref="C40:H40" si="6">SUM(C35:C39)</f>
        <v>1112.4299999999998</v>
      </c>
      <c r="D40" s="56">
        <f t="shared" si="6"/>
        <v>770.52</v>
      </c>
      <c r="E40" s="27">
        <f t="shared" si="6"/>
        <v>161.93</v>
      </c>
      <c r="F40" s="56">
        <f t="shared" si="6"/>
        <v>114.24</v>
      </c>
      <c r="G40" s="27">
        <f t="shared" si="6"/>
        <v>1274.3599999999999</v>
      </c>
      <c r="H40" s="56">
        <f t="shared" si="6"/>
        <v>884.76</v>
      </c>
      <c r="I40" s="27">
        <f>SUM(I34:I39)</f>
        <v>5175.16</v>
      </c>
      <c r="J40" s="27">
        <f>SUM(J34:J39)</f>
        <v>2353.5100000000002</v>
      </c>
      <c r="K40" s="27">
        <f>SUM(K34:K39)</f>
        <v>822.42</v>
      </c>
      <c r="L40" s="27">
        <f>L34+L35+L37+L39</f>
        <v>343.48</v>
      </c>
      <c r="M40" s="27">
        <f>SUM(M34:M39)</f>
        <v>5997.58</v>
      </c>
      <c r="N40" s="28">
        <f>SUM(N34:N39)</f>
        <v>2696.99</v>
      </c>
      <c r="O40" s="14">
        <f>SUM(O34:O39)</f>
        <v>5571.67</v>
      </c>
      <c r="P40" s="56">
        <v>2914.43</v>
      </c>
      <c r="Q40" s="14">
        <v>1075</v>
      </c>
      <c r="R40" s="14">
        <v>627.72</v>
      </c>
      <c r="S40" s="27">
        <v>6646.6699999999992</v>
      </c>
      <c r="T40" s="56">
        <v>3542.15</v>
      </c>
      <c r="U40" s="29">
        <f>SUM(U34:U39)</f>
        <v>447.48</v>
      </c>
      <c r="V40" s="39"/>
      <c r="W40" s="6"/>
      <c r="Z40" s="40" t="s">
        <v>32</v>
      </c>
      <c r="AB40" s="3"/>
    </row>
    <row r="41" spans="1:28" ht="15.75" customHeight="1" thickBot="1">
      <c r="A41" s="87">
        <v>13</v>
      </c>
      <c r="B41" s="83" t="s">
        <v>22</v>
      </c>
      <c r="C41" s="50">
        <v>5328.02</v>
      </c>
      <c r="D41" s="63">
        <v>459.27</v>
      </c>
      <c r="E41" s="30">
        <v>848.48</v>
      </c>
      <c r="F41" s="66">
        <v>57.07</v>
      </c>
      <c r="G41" s="38">
        <f>C41+E41</f>
        <v>6176.5</v>
      </c>
      <c r="H41" s="63">
        <f>D41+F41</f>
        <v>516.34</v>
      </c>
      <c r="I41" s="15">
        <v>7643</v>
      </c>
      <c r="J41" s="68">
        <v>1819.89</v>
      </c>
      <c r="K41" s="30">
        <v>1143.02</v>
      </c>
      <c r="L41" s="66">
        <v>193.02</v>
      </c>
      <c r="M41" s="38">
        <f>I41+K41</f>
        <v>8786.02</v>
      </c>
      <c r="N41" s="22">
        <f>J41+L41</f>
        <v>2012.91</v>
      </c>
      <c r="O41" s="31">
        <v>9107.84</v>
      </c>
      <c r="P41" s="55">
        <v>2516.08</v>
      </c>
      <c r="Q41" s="5" t="s">
        <v>55</v>
      </c>
      <c r="R41" s="55">
        <v>46.15</v>
      </c>
      <c r="S41" s="78">
        <v>10434.43</v>
      </c>
      <c r="T41" s="57">
        <v>2562.2199999999998</v>
      </c>
      <c r="U41" s="32">
        <v>1280.44</v>
      </c>
      <c r="V41" s="1"/>
      <c r="W41" s="6"/>
      <c r="Z41" s="3">
        <v>1239.46</v>
      </c>
      <c r="AA41" s="3" t="s">
        <v>34</v>
      </c>
    </row>
    <row r="42" spans="1:28" s="40" customFormat="1" ht="15.75" customHeight="1" thickTop="1" thickBot="1">
      <c r="A42" s="89"/>
      <c r="B42" s="41" t="s">
        <v>44</v>
      </c>
      <c r="C42" s="34">
        <f t="shared" ref="C42:L42" si="7">SUM(C40:C41)</f>
        <v>6440.4500000000007</v>
      </c>
      <c r="D42" s="36">
        <f t="shared" si="7"/>
        <v>1229.79</v>
      </c>
      <c r="E42" s="33">
        <f t="shared" si="7"/>
        <v>1010.4100000000001</v>
      </c>
      <c r="F42" s="36">
        <f t="shared" si="7"/>
        <v>171.31</v>
      </c>
      <c r="G42" s="33">
        <f>SUM(G40:G41)</f>
        <v>7450.86</v>
      </c>
      <c r="H42" s="36">
        <f>SUM(H40:H41)</f>
        <v>1401.1</v>
      </c>
      <c r="I42" s="33">
        <f t="shared" si="7"/>
        <v>12818.16</v>
      </c>
      <c r="J42" s="36">
        <f t="shared" si="7"/>
        <v>4173.4000000000005</v>
      </c>
      <c r="K42" s="33">
        <f t="shared" si="7"/>
        <v>1965.44</v>
      </c>
      <c r="L42" s="36">
        <f t="shared" si="7"/>
        <v>536.5</v>
      </c>
      <c r="M42" s="33">
        <f>SUM(M40:M41)</f>
        <v>14783.6</v>
      </c>
      <c r="N42" s="35">
        <f>SUM(N40:N41)</f>
        <v>4709.8999999999996</v>
      </c>
      <c r="O42" s="34">
        <v>14679.51</v>
      </c>
      <c r="P42" s="36">
        <v>5430.5</v>
      </c>
      <c r="Q42" s="33">
        <v>2401.59</v>
      </c>
      <c r="R42" s="36">
        <f>SUM(R40:R41)</f>
        <v>673.87</v>
      </c>
      <c r="S42" s="36">
        <v>17081.099999999999</v>
      </c>
      <c r="T42" s="36">
        <v>6104.37</v>
      </c>
      <c r="U42" s="37">
        <f>SUM(U40:U41)</f>
        <v>1727.92</v>
      </c>
      <c r="V42" s="39"/>
      <c r="W42" s="6"/>
      <c r="Z42" s="2">
        <v>1326.25</v>
      </c>
      <c r="AA42" s="40" t="s">
        <v>33</v>
      </c>
      <c r="AB42" s="3"/>
    </row>
    <row r="43" spans="1:28" ht="15.75" customHeight="1" thickTop="1" thickBot="1">
      <c r="A43" s="187" t="s">
        <v>57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9"/>
      <c r="U43" s="93"/>
      <c r="V43" s="1"/>
      <c r="W43" s="6"/>
      <c r="Z43" s="3">
        <f>SUM(Z41:Z42)</f>
        <v>2565.71</v>
      </c>
      <c r="AA43" s="3" t="s">
        <v>35</v>
      </c>
    </row>
    <row r="44" spans="1:28" ht="18.7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"/>
      <c r="W44" s="105"/>
    </row>
    <row r="45" spans="1:28" ht="33" customHeight="1">
      <c r="A45" s="190" t="s">
        <v>38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</row>
    <row r="46" spans="1:28" ht="15.75" customHeight="1">
      <c r="Q46" s="4"/>
    </row>
    <row r="48" spans="1:28" ht="15.75" customHeight="1">
      <c r="E48" s="3">
        <v>1056.25</v>
      </c>
    </row>
    <row r="49" spans="5:5" ht="15.75" customHeight="1">
      <c r="E49" s="3">
        <v>921.54</v>
      </c>
    </row>
    <row r="50" spans="5:5" ht="15.75" customHeight="1">
      <c r="E50" s="3">
        <v>62.72</v>
      </c>
    </row>
    <row r="51" spans="5:5" ht="15.75" customHeight="1">
      <c r="E51" s="3">
        <f>SUM(E48:E50)</f>
        <v>2040.51</v>
      </c>
    </row>
  </sheetData>
  <mergeCells count="20">
    <mergeCell ref="A34:B34"/>
    <mergeCell ref="A40:B40"/>
    <mergeCell ref="A43:T43"/>
    <mergeCell ref="A45:T45"/>
    <mergeCell ref="K5:L5"/>
    <mergeCell ref="M5:N5"/>
    <mergeCell ref="O5:P5"/>
    <mergeCell ref="Q5:R5"/>
    <mergeCell ref="A22:B22"/>
    <mergeCell ref="A33:B33"/>
    <mergeCell ref="U4:U6"/>
    <mergeCell ref="C5:D5"/>
    <mergeCell ref="E5:F5"/>
    <mergeCell ref="G5:H5"/>
    <mergeCell ref="I5:J5"/>
    <mergeCell ref="A1:T1"/>
    <mergeCell ref="A2:T2"/>
    <mergeCell ref="C4:H4"/>
    <mergeCell ref="I4:N4"/>
    <mergeCell ref="O4:T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topLeftCell="B1" workbookViewId="0">
      <selection activeCell="B1" sqref="A1:IV65536"/>
    </sheetView>
  </sheetViews>
  <sheetFormatPr defaultRowHeight="12"/>
  <cols>
    <col min="1" max="1" width="2.875" style="135" customWidth="1"/>
    <col min="2" max="2" width="8.25" style="137" customWidth="1"/>
    <col min="3" max="3" width="7.5" style="135" customWidth="1"/>
    <col min="4" max="4" width="6.5" style="135" customWidth="1"/>
    <col min="5" max="6" width="6.375" style="135" customWidth="1"/>
    <col min="7" max="7" width="7.125" style="135" customWidth="1"/>
    <col min="8" max="8" width="6.375" style="135" customWidth="1"/>
    <col min="9" max="9" width="7.375" style="135" customWidth="1"/>
    <col min="10" max="10" width="6.625" style="135" customWidth="1"/>
    <col min="11" max="12" width="6.375" style="135" customWidth="1"/>
    <col min="13" max="13" width="7.125" style="135" customWidth="1"/>
    <col min="14" max="14" width="6.375" style="135" customWidth="1"/>
    <col min="15" max="15" width="7.5" style="135" customWidth="1"/>
    <col min="16" max="16" width="7.25" style="135" customWidth="1"/>
    <col min="17" max="18" width="6.375" style="135" customWidth="1"/>
    <col min="19" max="19" width="7" style="135" customWidth="1"/>
    <col min="20" max="21" width="6.375" style="135" customWidth="1"/>
    <col min="22" max="22" width="8" style="135" customWidth="1"/>
    <col min="23" max="24" width="9" style="135"/>
    <col min="25" max="25" width="9.875" style="135" bestFit="1" customWidth="1"/>
    <col min="26" max="16384" width="9" style="135"/>
  </cols>
  <sheetData>
    <row r="1" spans="1:24" ht="15">
      <c r="A1" s="213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114"/>
      <c r="V1" s="114"/>
    </row>
    <row r="2" spans="1:24" ht="22.5" customHeight="1">
      <c r="A2" s="214" t="s">
        <v>62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38"/>
      <c r="V2" s="114"/>
    </row>
    <row r="3" spans="1:24" ht="12" customHeight="1">
      <c r="A3" s="120" t="s">
        <v>0</v>
      </c>
      <c r="B3" s="121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215" t="s">
        <v>27</v>
      </c>
      <c r="S3" s="215"/>
      <c r="T3" s="215"/>
      <c r="U3" s="114"/>
      <c r="V3" s="114"/>
    </row>
    <row r="4" spans="1:24" s="132" customFormat="1" ht="16.5" customHeight="1">
      <c r="A4" s="216" t="s">
        <v>28</v>
      </c>
      <c r="B4" s="219" t="s">
        <v>1</v>
      </c>
      <c r="C4" s="209" t="s">
        <v>61</v>
      </c>
      <c r="D4" s="209"/>
      <c r="E4" s="209"/>
      <c r="F4" s="209"/>
      <c r="G4" s="209"/>
      <c r="H4" s="209"/>
      <c r="I4" s="209" t="s">
        <v>60</v>
      </c>
      <c r="J4" s="209"/>
      <c r="K4" s="209"/>
      <c r="L4" s="209"/>
      <c r="M4" s="209"/>
      <c r="N4" s="209"/>
      <c r="O4" s="209" t="s">
        <v>59</v>
      </c>
      <c r="P4" s="209"/>
      <c r="Q4" s="209"/>
      <c r="R4" s="209"/>
      <c r="S4" s="209"/>
      <c r="T4" s="209"/>
      <c r="U4" s="209" t="s">
        <v>46</v>
      </c>
      <c r="V4" s="209" t="s">
        <v>64</v>
      </c>
    </row>
    <row r="5" spans="1:24" s="132" customFormat="1" ht="16.5" customHeight="1">
      <c r="A5" s="217"/>
      <c r="B5" s="220"/>
      <c r="C5" s="209" t="s">
        <v>8</v>
      </c>
      <c r="D5" s="209"/>
      <c r="E5" s="209" t="s">
        <v>9</v>
      </c>
      <c r="F5" s="209"/>
      <c r="G5" s="209" t="s">
        <v>10</v>
      </c>
      <c r="H5" s="209"/>
      <c r="I5" s="209" t="s">
        <v>8</v>
      </c>
      <c r="J5" s="209"/>
      <c r="K5" s="209" t="s">
        <v>9</v>
      </c>
      <c r="L5" s="209"/>
      <c r="M5" s="209" t="s">
        <v>10</v>
      </c>
      <c r="N5" s="209"/>
      <c r="O5" s="209" t="s">
        <v>8</v>
      </c>
      <c r="P5" s="209"/>
      <c r="Q5" s="209" t="s">
        <v>9</v>
      </c>
      <c r="R5" s="209"/>
      <c r="S5" s="209" t="s">
        <v>10</v>
      </c>
      <c r="T5" s="209"/>
      <c r="U5" s="209"/>
      <c r="V5" s="209"/>
    </row>
    <row r="6" spans="1:24" s="132" customFormat="1" ht="18" customHeight="1">
      <c r="A6" s="218"/>
      <c r="B6" s="221"/>
      <c r="C6" s="133" t="s">
        <v>11</v>
      </c>
      <c r="D6" s="133" t="s">
        <v>12</v>
      </c>
      <c r="E6" s="133" t="s">
        <v>11</v>
      </c>
      <c r="F6" s="133" t="s">
        <v>12</v>
      </c>
      <c r="G6" s="133" t="s">
        <v>11</v>
      </c>
      <c r="H6" s="133" t="s">
        <v>12</v>
      </c>
      <c r="I6" s="133" t="s">
        <v>11</v>
      </c>
      <c r="J6" s="133" t="s">
        <v>12</v>
      </c>
      <c r="K6" s="133" t="s">
        <v>11</v>
      </c>
      <c r="L6" s="133" t="s">
        <v>12</v>
      </c>
      <c r="M6" s="133" t="s">
        <v>11</v>
      </c>
      <c r="N6" s="133" t="s">
        <v>12</v>
      </c>
      <c r="O6" s="133" t="s">
        <v>11</v>
      </c>
      <c r="P6" s="133" t="s">
        <v>12</v>
      </c>
      <c r="Q6" s="133" t="s">
        <v>11</v>
      </c>
      <c r="R6" s="133" t="s">
        <v>12</v>
      </c>
      <c r="S6" s="133" t="s">
        <v>11</v>
      </c>
      <c r="T6" s="133" t="s">
        <v>12</v>
      </c>
      <c r="U6" s="209"/>
      <c r="V6" s="209"/>
    </row>
    <row r="7" spans="1:24" ht="17.25" customHeight="1">
      <c r="A7" s="124">
        <v>1</v>
      </c>
      <c r="B7" s="125" t="s">
        <v>13</v>
      </c>
      <c r="C7" s="112">
        <v>0</v>
      </c>
      <c r="D7" s="112">
        <v>-13.07</v>
      </c>
      <c r="E7" s="112">
        <v>0</v>
      </c>
      <c r="F7" s="112">
        <v>-1.1299999999999999</v>
      </c>
      <c r="G7" s="117">
        <v>0</v>
      </c>
      <c r="H7" s="117">
        <v>-14.2</v>
      </c>
      <c r="I7" s="112">
        <v>0</v>
      </c>
      <c r="J7" s="112">
        <v>-14.36</v>
      </c>
      <c r="K7" s="112">
        <v>0</v>
      </c>
      <c r="L7" s="112">
        <v>1.3</v>
      </c>
      <c r="M7" s="117">
        <f t="shared" ref="M7:N11" si="0">I7+K7</f>
        <v>0</v>
      </c>
      <c r="N7" s="117">
        <f t="shared" si="0"/>
        <v>-13.059999999999999</v>
      </c>
      <c r="O7" s="117">
        <v>0</v>
      </c>
      <c r="P7" s="117">
        <v>-13.01</v>
      </c>
      <c r="Q7" s="112">
        <f>S7-O7</f>
        <v>0</v>
      </c>
      <c r="R7" s="112">
        <f>T7-P7</f>
        <v>-0.75999999999999979</v>
      </c>
      <c r="S7" s="117">
        <v>0</v>
      </c>
      <c r="T7" s="117">
        <f t="shared" ref="T7:T14" si="1">S7-V7</f>
        <v>-13.77</v>
      </c>
      <c r="U7" s="112">
        <v>0.63</v>
      </c>
      <c r="V7" s="126">
        <f>12.98+0.79</f>
        <v>13.77</v>
      </c>
    </row>
    <row r="8" spans="1:24" ht="17.25" customHeight="1">
      <c r="A8" s="124">
        <v>2</v>
      </c>
      <c r="B8" s="125" t="s">
        <v>14</v>
      </c>
      <c r="C8" s="112">
        <v>748.6</v>
      </c>
      <c r="D8" s="112">
        <v>-576.25</v>
      </c>
      <c r="E8" s="112">
        <v>91.71</v>
      </c>
      <c r="F8" s="112">
        <v>-49.23</v>
      </c>
      <c r="G8" s="117">
        <f t="shared" ref="G8:H14" si="2">C8+E8</f>
        <v>840.31000000000006</v>
      </c>
      <c r="H8" s="117">
        <f t="shared" si="2"/>
        <v>-625.48</v>
      </c>
      <c r="I8" s="112">
        <v>1008.99</v>
      </c>
      <c r="J8" s="112">
        <v>144.83000000000001</v>
      </c>
      <c r="K8" s="112">
        <v>149.27000000000001</v>
      </c>
      <c r="L8" s="112">
        <v>33.770000000000003</v>
      </c>
      <c r="M8" s="117">
        <f t="shared" si="0"/>
        <v>1158.26</v>
      </c>
      <c r="N8" s="117">
        <f t="shared" si="0"/>
        <v>178.60000000000002</v>
      </c>
      <c r="O8" s="117">
        <v>737.77</v>
      </c>
      <c r="P8" s="117">
        <v>397.14</v>
      </c>
      <c r="Q8" s="112">
        <f t="shared" ref="Q8:R33" si="3">S8-O8</f>
        <v>146.21000000000004</v>
      </c>
      <c r="R8" s="112">
        <f t="shared" si="3"/>
        <v>101.58000000000004</v>
      </c>
      <c r="S8" s="117">
        <v>883.98</v>
      </c>
      <c r="T8" s="117">
        <f t="shared" si="1"/>
        <v>498.72</v>
      </c>
      <c r="U8" s="112">
        <v>44.62</v>
      </c>
      <c r="V8" s="126">
        <v>385.26</v>
      </c>
      <c r="X8" s="135" t="s">
        <v>63</v>
      </c>
    </row>
    <row r="9" spans="1:24" ht="17.25" customHeight="1">
      <c r="A9" s="124">
        <v>3</v>
      </c>
      <c r="B9" s="125" t="s">
        <v>15</v>
      </c>
      <c r="C9" s="112">
        <v>400.17</v>
      </c>
      <c r="D9" s="112">
        <v>69.709999999999994</v>
      </c>
      <c r="E9" s="112">
        <v>66.2</v>
      </c>
      <c r="F9" s="112">
        <v>21.86</v>
      </c>
      <c r="G9" s="117">
        <f t="shared" si="2"/>
        <v>466.37</v>
      </c>
      <c r="H9" s="117">
        <f t="shared" si="2"/>
        <v>91.57</v>
      </c>
      <c r="I9" s="112">
        <v>608.29999999999995</v>
      </c>
      <c r="J9" s="112">
        <v>181.87</v>
      </c>
      <c r="K9" s="112">
        <v>91.05</v>
      </c>
      <c r="L9" s="112">
        <v>29.21</v>
      </c>
      <c r="M9" s="117">
        <f t="shared" si="0"/>
        <v>699.34999999999991</v>
      </c>
      <c r="N9" s="117">
        <f t="shared" si="0"/>
        <v>211.08</v>
      </c>
      <c r="O9" s="117">
        <v>776.84</v>
      </c>
      <c r="P9" s="117">
        <v>179.29000000000002</v>
      </c>
      <c r="Q9" s="112">
        <f t="shared" si="3"/>
        <v>120.73000000000002</v>
      </c>
      <c r="R9" s="112">
        <f t="shared" si="3"/>
        <v>39.020000000000039</v>
      </c>
      <c r="S9" s="117">
        <v>897.57</v>
      </c>
      <c r="T9" s="117">
        <f t="shared" si="1"/>
        <v>218.31000000000006</v>
      </c>
      <c r="U9" s="127">
        <v>81.709999999999994</v>
      </c>
      <c r="V9" s="126">
        <v>679.26</v>
      </c>
    </row>
    <row r="10" spans="1:24" ht="17.25" customHeight="1">
      <c r="A10" s="124"/>
      <c r="B10" s="125" t="s">
        <v>16</v>
      </c>
      <c r="C10" s="112">
        <v>49.87</v>
      </c>
      <c r="D10" s="112">
        <v>23.99</v>
      </c>
      <c r="E10" s="112">
        <v>6.48</v>
      </c>
      <c r="F10" s="112">
        <v>3.6</v>
      </c>
      <c r="G10" s="117">
        <f t="shared" si="2"/>
        <v>56.349999999999994</v>
      </c>
      <c r="H10" s="117">
        <f t="shared" si="2"/>
        <v>27.59</v>
      </c>
      <c r="I10" s="112">
        <v>87.76</v>
      </c>
      <c r="J10" s="112">
        <v>50.95</v>
      </c>
      <c r="K10" s="112">
        <v>12.97</v>
      </c>
      <c r="L10" s="112">
        <v>3.83</v>
      </c>
      <c r="M10" s="117">
        <f t="shared" si="0"/>
        <v>100.73</v>
      </c>
      <c r="N10" s="117">
        <f t="shared" si="0"/>
        <v>54.78</v>
      </c>
      <c r="O10" s="117">
        <v>111.96000000000001</v>
      </c>
      <c r="P10" s="117">
        <v>54.17</v>
      </c>
      <c r="Q10" s="112">
        <f t="shared" si="3"/>
        <v>16.599999999999994</v>
      </c>
      <c r="R10" s="112">
        <f t="shared" si="3"/>
        <v>6.6500000000000057</v>
      </c>
      <c r="S10" s="117">
        <v>128.56</v>
      </c>
      <c r="T10" s="117">
        <f t="shared" si="1"/>
        <v>60.820000000000007</v>
      </c>
      <c r="U10" s="112">
        <v>9.9600000000000009</v>
      </c>
      <c r="V10" s="126">
        <v>67.739999999999995</v>
      </c>
    </row>
    <row r="11" spans="1:24" ht="17.25" customHeight="1">
      <c r="A11" s="124"/>
      <c r="B11" s="125" t="s">
        <v>17</v>
      </c>
      <c r="C11" s="112">
        <v>40.909999999999997</v>
      </c>
      <c r="D11" s="112">
        <v>14.43</v>
      </c>
      <c r="E11" s="112">
        <v>4.96</v>
      </c>
      <c r="F11" s="112">
        <v>2.31</v>
      </c>
      <c r="G11" s="117">
        <f t="shared" si="2"/>
        <v>45.87</v>
      </c>
      <c r="H11" s="117">
        <f t="shared" si="2"/>
        <v>16.739999999999998</v>
      </c>
      <c r="I11" s="112">
        <v>73.650000000000006</v>
      </c>
      <c r="J11" s="112">
        <v>47.34</v>
      </c>
      <c r="K11" s="112">
        <v>11.28</v>
      </c>
      <c r="L11" s="112">
        <v>6.44</v>
      </c>
      <c r="M11" s="117">
        <f t="shared" si="0"/>
        <v>84.93</v>
      </c>
      <c r="N11" s="117">
        <f t="shared" si="0"/>
        <v>53.78</v>
      </c>
      <c r="O11" s="117">
        <v>88.52</v>
      </c>
      <c r="P11" s="117">
        <v>53.58</v>
      </c>
      <c r="Q11" s="112">
        <f t="shared" si="3"/>
        <v>13.980000000000004</v>
      </c>
      <c r="R11" s="112">
        <f t="shared" si="3"/>
        <v>6.4200000000000017</v>
      </c>
      <c r="S11" s="117">
        <v>102.5</v>
      </c>
      <c r="T11" s="117">
        <f t="shared" si="1"/>
        <v>60</v>
      </c>
      <c r="U11" s="112">
        <v>7.56</v>
      </c>
      <c r="V11" s="126">
        <v>42.5</v>
      </c>
    </row>
    <row r="12" spans="1:24" ht="17.25" customHeight="1">
      <c r="A12" s="124"/>
      <c r="B12" s="125" t="s">
        <v>18</v>
      </c>
      <c r="C12" s="112">
        <v>153.72</v>
      </c>
      <c r="D12" s="112">
        <v>128.41999999999999</v>
      </c>
      <c r="E12" s="112">
        <v>19.02</v>
      </c>
      <c r="F12" s="112">
        <v>16.84</v>
      </c>
      <c r="G12" s="117">
        <f t="shared" si="2"/>
        <v>172.74</v>
      </c>
      <c r="H12" s="117">
        <f t="shared" si="2"/>
        <v>145.26</v>
      </c>
      <c r="I12" s="112">
        <v>323.83</v>
      </c>
      <c r="J12" s="128">
        <v>277.02</v>
      </c>
      <c r="K12" s="112">
        <v>53.35</v>
      </c>
      <c r="L12" s="112">
        <v>45.44</v>
      </c>
      <c r="M12" s="117">
        <v>377.18</v>
      </c>
      <c r="N12" s="117">
        <v>322.45999999999998</v>
      </c>
      <c r="O12" s="117">
        <v>397.95</v>
      </c>
      <c r="P12" s="117">
        <v>330.11</v>
      </c>
      <c r="Q12" s="112">
        <f t="shared" si="3"/>
        <v>70.139999999999986</v>
      </c>
      <c r="R12" s="112">
        <f t="shared" si="3"/>
        <v>59.529999999999973</v>
      </c>
      <c r="S12" s="117">
        <v>468.09</v>
      </c>
      <c r="T12" s="117">
        <f t="shared" si="1"/>
        <v>389.64</v>
      </c>
      <c r="U12" s="112">
        <v>10.61</v>
      </c>
      <c r="V12" s="126">
        <v>78.45</v>
      </c>
    </row>
    <row r="13" spans="1:24" ht="17.25" customHeight="1">
      <c r="A13" s="124"/>
      <c r="B13" s="125" t="s">
        <v>19</v>
      </c>
      <c r="C13" s="112">
        <v>0</v>
      </c>
      <c r="D13" s="112">
        <v>-0.06</v>
      </c>
      <c r="E13" s="112">
        <v>0</v>
      </c>
      <c r="F13" s="112">
        <v>0</v>
      </c>
      <c r="G13" s="117">
        <f t="shared" si="2"/>
        <v>0</v>
      </c>
      <c r="H13" s="117">
        <f t="shared" si="2"/>
        <v>-0.06</v>
      </c>
      <c r="I13" s="112">
        <v>0</v>
      </c>
      <c r="J13" s="112">
        <v>0</v>
      </c>
      <c r="K13" s="112">
        <v>0</v>
      </c>
      <c r="L13" s="112">
        <v>0</v>
      </c>
      <c r="M13" s="117">
        <f>SUM(V13)</f>
        <v>0.03</v>
      </c>
      <c r="N13" s="117">
        <f>J13+L13</f>
        <v>0</v>
      </c>
      <c r="O13" s="117">
        <v>0</v>
      </c>
      <c r="P13" s="117">
        <v>-0.04</v>
      </c>
      <c r="Q13" s="112">
        <f t="shared" si="3"/>
        <v>0</v>
      </c>
      <c r="R13" s="112">
        <f t="shared" si="3"/>
        <v>1.0000000000000002E-2</v>
      </c>
      <c r="S13" s="117">
        <v>0</v>
      </c>
      <c r="T13" s="117">
        <f t="shared" si="1"/>
        <v>-0.03</v>
      </c>
      <c r="U13" s="112">
        <v>0</v>
      </c>
      <c r="V13" s="126">
        <v>0.03</v>
      </c>
    </row>
    <row r="14" spans="1:24" ht="17.25" customHeight="1">
      <c r="A14" s="124">
        <v>4</v>
      </c>
      <c r="B14" s="125" t="s">
        <v>20</v>
      </c>
      <c r="C14" s="112">
        <v>1263.9100000000001</v>
      </c>
      <c r="D14" s="112">
        <v>144.76</v>
      </c>
      <c r="E14" s="112">
        <v>188.82</v>
      </c>
      <c r="F14" s="112">
        <v>88.2</v>
      </c>
      <c r="G14" s="117">
        <f t="shared" si="2"/>
        <v>1452.73</v>
      </c>
      <c r="H14" s="117">
        <f t="shared" si="2"/>
        <v>232.95999999999998</v>
      </c>
      <c r="I14" s="112">
        <v>1332.19</v>
      </c>
      <c r="J14" s="112">
        <v>271.64999999999998</v>
      </c>
      <c r="K14" s="112">
        <v>199.94</v>
      </c>
      <c r="L14" s="112">
        <v>40.06</v>
      </c>
      <c r="M14" s="117">
        <f>I14+K14</f>
        <v>1532.13</v>
      </c>
      <c r="N14" s="117">
        <f>J14+L14</f>
        <v>311.70999999999998</v>
      </c>
      <c r="O14" s="117">
        <v>1500.42</v>
      </c>
      <c r="P14" s="117">
        <v>447.05999999999995</v>
      </c>
      <c r="Q14" s="112">
        <f t="shared" si="3"/>
        <v>218.06999999999994</v>
      </c>
      <c r="R14" s="112">
        <f t="shared" si="3"/>
        <v>69.240000000000009</v>
      </c>
      <c r="S14" s="117">
        <v>1718.49</v>
      </c>
      <c r="T14" s="117">
        <f t="shared" si="1"/>
        <v>516.29999999999995</v>
      </c>
      <c r="U14" s="112">
        <v>148.81</v>
      </c>
      <c r="V14" s="126">
        <v>1202.19</v>
      </c>
      <c r="W14" s="136"/>
    </row>
    <row r="15" spans="1:24" s="132" customFormat="1" ht="17.25" customHeight="1">
      <c r="A15" s="210" t="s">
        <v>21</v>
      </c>
      <c r="B15" s="210"/>
      <c r="C15" s="116">
        <f t="shared" ref="C15:N15" si="4">SUM(C7:C14)</f>
        <v>2657.1800000000003</v>
      </c>
      <c r="D15" s="116">
        <f t="shared" si="4"/>
        <v>-208.07</v>
      </c>
      <c r="E15" s="116">
        <f t="shared" si="4"/>
        <v>377.19</v>
      </c>
      <c r="F15" s="116">
        <f t="shared" si="4"/>
        <v>82.45</v>
      </c>
      <c r="G15" s="116">
        <f t="shared" si="4"/>
        <v>3034.37</v>
      </c>
      <c r="H15" s="116">
        <f t="shared" si="4"/>
        <v>-125.62000000000012</v>
      </c>
      <c r="I15" s="116">
        <f t="shared" si="4"/>
        <v>3434.7200000000003</v>
      </c>
      <c r="J15" s="116">
        <f t="shared" si="4"/>
        <v>959.3</v>
      </c>
      <c r="K15" s="116">
        <f t="shared" si="4"/>
        <v>517.86</v>
      </c>
      <c r="L15" s="116">
        <f t="shared" si="4"/>
        <v>160.05000000000001</v>
      </c>
      <c r="M15" s="116">
        <f t="shared" si="4"/>
        <v>3952.61</v>
      </c>
      <c r="N15" s="116">
        <f t="shared" si="4"/>
        <v>1119.3499999999999</v>
      </c>
      <c r="O15" s="116">
        <v>3613.46</v>
      </c>
      <c r="P15" s="116">
        <v>1448.3000000000002</v>
      </c>
      <c r="Q15" s="133">
        <f t="shared" si="3"/>
        <v>585.73000000000047</v>
      </c>
      <c r="R15" s="133">
        <f t="shared" si="3"/>
        <v>281.69000000000005</v>
      </c>
      <c r="S15" s="116">
        <f>SUM(S7:S14)</f>
        <v>4199.1900000000005</v>
      </c>
      <c r="T15" s="116">
        <f>SUM(T7:T14)</f>
        <v>1729.9900000000002</v>
      </c>
      <c r="U15" s="116">
        <f>SUM(U7:U14)</f>
        <v>303.89999999999998</v>
      </c>
      <c r="V15" s="116">
        <f>SUM(V7:V14)</f>
        <v>2469.1999999999998</v>
      </c>
      <c r="W15" s="140"/>
    </row>
    <row r="16" spans="1:24" ht="17.25" customHeight="1">
      <c r="A16" s="124">
        <v>5</v>
      </c>
      <c r="B16" s="125" t="s">
        <v>39</v>
      </c>
      <c r="C16" s="117">
        <v>0</v>
      </c>
      <c r="D16" s="117">
        <v>-7.0000000000000007E-2</v>
      </c>
      <c r="E16" s="112">
        <v>0</v>
      </c>
      <c r="F16" s="112">
        <v>0</v>
      </c>
      <c r="G16" s="117">
        <f t="shared" ref="G16:H25" si="5">C16+E16</f>
        <v>0</v>
      </c>
      <c r="H16" s="117">
        <f t="shared" si="5"/>
        <v>-7.0000000000000007E-2</v>
      </c>
      <c r="I16" s="129">
        <v>0</v>
      </c>
      <c r="J16" s="129">
        <v>-0.14000000000000001</v>
      </c>
      <c r="K16" s="127">
        <v>0</v>
      </c>
      <c r="L16" s="112">
        <v>0</v>
      </c>
      <c r="M16" s="117">
        <f t="shared" ref="M16:N24" si="6">I16+K16</f>
        <v>0</v>
      </c>
      <c r="N16" s="117">
        <f t="shared" si="6"/>
        <v>-0.14000000000000001</v>
      </c>
      <c r="O16" s="117">
        <v>0</v>
      </c>
      <c r="P16" s="117">
        <v>0</v>
      </c>
      <c r="Q16" s="112">
        <f t="shared" si="3"/>
        <v>0</v>
      </c>
      <c r="R16" s="112">
        <f t="shared" si="3"/>
        <v>0.01</v>
      </c>
      <c r="S16" s="117">
        <v>0</v>
      </c>
      <c r="T16" s="117">
        <f>S16-V16</f>
        <v>0.01</v>
      </c>
      <c r="U16" s="117">
        <v>0</v>
      </c>
      <c r="V16" s="126">
        <v>-0.01</v>
      </c>
      <c r="W16" s="136"/>
    </row>
    <row r="17" spans="1:27" ht="17.25" customHeight="1">
      <c r="A17" s="124"/>
      <c r="B17" s="123" t="s">
        <v>2</v>
      </c>
      <c r="C17" s="127">
        <v>0</v>
      </c>
      <c r="D17" s="127">
        <v>-0.1</v>
      </c>
      <c r="E17" s="127">
        <v>0</v>
      </c>
      <c r="F17" s="127">
        <v>-0.04</v>
      </c>
      <c r="G17" s="117">
        <f>C17+E17</f>
        <v>0</v>
      </c>
      <c r="H17" s="117">
        <f>D17+F17</f>
        <v>-0.14000000000000001</v>
      </c>
      <c r="I17" s="127">
        <v>0</v>
      </c>
      <c r="J17" s="127">
        <v>-0.93</v>
      </c>
      <c r="K17" s="127">
        <v>0</v>
      </c>
      <c r="L17" s="127">
        <v>-0.05</v>
      </c>
      <c r="M17" s="117">
        <f t="shared" si="6"/>
        <v>0</v>
      </c>
      <c r="N17" s="117">
        <f t="shared" si="6"/>
        <v>-0.98000000000000009</v>
      </c>
      <c r="O17" s="117">
        <v>0</v>
      </c>
      <c r="P17" s="117">
        <v>0.01</v>
      </c>
      <c r="Q17" s="112">
        <f t="shared" si="3"/>
        <v>0</v>
      </c>
      <c r="R17" s="112">
        <f t="shared" si="3"/>
        <v>-0.01</v>
      </c>
      <c r="S17" s="117">
        <v>0</v>
      </c>
      <c r="T17" s="117">
        <f t="shared" ref="T17:T25" si="7">S17-V17</f>
        <v>0</v>
      </c>
      <c r="U17" s="127">
        <v>0</v>
      </c>
      <c r="V17" s="126">
        <v>0</v>
      </c>
    </row>
    <row r="18" spans="1:27" ht="17.25" customHeight="1">
      <c r="A18" s="124"/>
      <c r="B18" s="125" t="s">
        <v>40</v>
      </c>
      <c r="C18" s="117">
        <v>0</v>
      </c>
      <c r="D18" s="117">
        <v>0</v>
      </c>
      <c r="E18" s="112">
        <v>0</v>
      </c>
      <c r="F18" s="112">
        <v>0</v>
      </c>
      <c r="G18" s="117">
        <f t="shared" si="5"/>
        <v>0</v>
      </c>
      <c r="H18" s="117">
        <f t="shared" si="5"/>
        <v>0</v>
      </c>
      <c r="I18" s="129">
        <v>0</v>
      </c>
      <c r="J18" s="129">
        <v>-0.03</v>
      </c>
      <c r="K18" s="112">
        <v>0</v>
      </c>
      <c r="L18" s="112">
        <v>0</v>
      </c>
      <c r="M18" s="117">
        <f t="shared" si="6"/>
        <v>0</v>
      </c>
      <c r="N18" s="117">
        <f t="shared" si="6"/>
        <v>-0.03</v>
      </c>
      <c r="O18" s="117">
        <v>0</v>
      </c>
      <c r="P18" s="117">
        <v>0</v>
      </c>
      <c r="Q18" s="112">
        <f t="shared" si="3"/>
        <v>0</v>
      </c>
      <c r="R18" s="112">
        <f t="shared" si="3"/>
        <v>0</v>
      </c>
      <c r="S18" s="117">
        <v>0</v>
      </c>
      <c r="T18" s="117">
        <f t="shared" si="7"/>
        <v>0</v>
      </c>
      <c r="U18" s="117">
        <v>0</v>
      </c>
      <c r="V18" s="126">
        <v>0</v>
      </c>
      <c r="W18" s="136"/>
    </row>
    <row r="19" spans="1:27" ht="17.25" customHeight="1">
      <c r="A19" s="124"/>
      <c r="B19" s="125" t="s">
        <v>3</v>
      </c>
      <c r="C19" s="117">
        <v>134.19</v>
      </c>
      <c r="D19" s="117">
        <v>-24.76</v>
      </c>
      <c r="E19" s="112">
        <v>27.85</v>
      </c>
      <c r="F19" s="112">
        <v>-21.61</v>
      </c>
      <c r="G19" s="117">
        <f t="shared" si="5"/>
        <v>162.04</v>
      </c>
      <c r="H19" s="117">
        <f t="shared" si="5"/>
        <v>-46.370000000000005</v>
      </c>
      <c r="I19" s="127">
        <v>306.41000000000003</v>
      </c>
      <c r="J19" s="127">
        <v>29.41</v>
      </c>
      <c r="K19" s="112">
        <v>53.78</v>
      </c>
      <c r="L19" s="127">
        <v>15.82</v>
      </c>
      <c r="M19" s="117">
        <f t="shared" si="6"/>
        <v>360.19000000000005</v>
      </c>
      <c r="N19" s="117">
        <f t="shared" si="6"/>
        <v>45.230000000000004</v>
      </c>
      <c r="O19" s="117">
        <v>376.78999999999996</v>
      </c>
      <c r="P19" s="117">
        <v>208.3</v>
      </c>
      <c r="Q19" s="112">
        <f t="shared" si="3"/>
        <v>71.900000000000034</v>
      </c>
      <c r="R19" s="112">
        <f t="shared" si="3"/>
        <v>50.099999999999966</v>
      </c>
      <c r="S19" s="117">
        <v>448.69</v>
      </c>
      <c r="T19" s="117">
        <f t="shared" si="7"/>
        <v>258.39999999999998</v>
      </c>
      <c r="U19" s="117">
        <v>21.8</v>
      </c>
      <c r="V19" s="126">
        <v>190.29</v>
      </c>
      <c r="W19" s="136"/>
      <c r="X19" s="136"/>
    </row>
    <row r="20" spans="1:27" ht="17.25" customHeight="1">
      <c r="A20" s="124"/>
      <c r="B20" s="123" t="s">
        <v>36</v>
      </c>
      <c r="C20" s="117">
        <v>0</v>
      </c>
      <c r="D20" s="117">
        <v>0</v>
      </c>
      <c r="E20" s="112">
        <v>0</v>
      </c>
      <c r="F20" s="112">
        <v>0</v>
      </c>
      <c r="G20" s="117">
        <f t="shared" si="5"/>
        <v>0</v>
      </c>
      <c r="H20" s="117">
        <f t="shared" si="5"/>
        <v>0</v>
      </c>
      <c r="I20" s="129">
        <v>0</v>
      </c>
      <c r="J20" s="129">
        <v>0.28999999999999998</v>
      </c>
      <c r="K20" s="112">
        <v>0</v>
      </c>
      <c r="L20" s="112">
        <v>-0.01</v>
      </c>
      <c r="M20" s="117">
        <f t="shared" si="6"/>
        <v>0</v>
      </c>
      <c r="N20" s="117">
        <f t="shared" si="6"/>
        <v>0.27999999999999997</v>
      </c>
      <c r="O20" s="117">
        <v>0</v>
      </c>
      <c r="P20" s="117">
        <v>0</v>
      </c>
      <c r="Q20" s="112">
        <f t="shared" si="3"/>
        <v>0</v>
      </c>
      <c r="R20" s="112">
        <f t="shared" si="3"/>
        <v>0</v>
      </c>
      <c r="S20" s="117">
        <v>0</v>
      </c>
      <c r="T20" s="117">
        <f t="shared" si="7"/>
        <v>0</v>
      </c>
      <c r="U20" s="117">
        <v>0</v>
      </c>
      <c r="V20" s="126">
        <v>0</v>
      </c>
    </row>
    <row r="21" spans="1:27" ht="17.25" customHeight="1">
      <c r="A21" s="124"/>
      <c r="B21" s="123" t="s">
        <v>41</v>
      </c>
      <c r="C21" s="127">
        <v>0</v>
      </c>
      <c r="D21" s="127">
        <v>0</v>
      </c>
      <c r="E21" s="112">
        <v>0</v>
      </c>
      <c r="F21" s="127">
        <v>0</v>
      </c>
      <c r="G21" s="127">
        <v>0</v>
      </c>
      <c r="H21" s="117">
        <f t="shared" si="5"/>
        <v>0</v>
      </c>
      <c r="I21" s="127">
        <v>0</v>
      </c>
      <c r="J21" s="127">
        <v>-1.55</v>
      </c>
      <c r="K21" s="112">
        <v>0</v>
      </c>
      <c r="L21" s="127">
        <v>0</v>
      </c>
      <c r="M21" s="117">
        <f t="shared" si="6"/>
        <v>0</v>
      </c>
      <c r="N21" s="117">
        <f t="shared" si="6"/>
        <v>-1.55</v>
      </c>
      <c r="O21" s="117">
        <v>0</v>
      </c>
      <c r="P21" s="117">
        <v>0</v>
      </c>
      <c r="Q21" s="112">
        <f t="shared" si="3"/>
        <v>0</v>
      </c>
      <c r="R21" s="112">
        <f t="shared" si="3"/>
        <v>0</v>
      </c>
      <c r="S21" s="117">
        <v>0</v>
      </c>
      <c r="T21" s="117">
        <f t="shared" si="7"/>
        <v>0</v>
      </c>
      <c r="U21" s="112">
        <v>0</v>
      </c>
      <c r="V21" s="126">
        <v>0</v>
      </c>
    </row>
    <row r="22" spans="1:27" ht="17.25" customHeight="1">
      <c r="A22" s="124">
        <v>6</v>
      </c>
      <c r="B22" s="125" t="s">
        <v>42</v>
      </c>
      <c r="C22" s="117">
        <v>0</v>
      </c>
      <c r="D22" s="117">
        <v>0</v>
      </c>
      <c r="E22" s="112">
        <v>0</v>
      </c>
      <c r="F22" s="112">
        <v>0</v>
      </c>
      <c r="G22" s="117">
        <f t="shared" si="5"/>
        <v>0</v>
      </c>
      <c r="H22" s="117">
        <f t="shared" si="5"/>
        <v>0</v>
      </c>
      <c r="I22" s="129">
        <v>0</v>
      </c>
      <c r="J22" s="129">
        <v>0</v>
      </c>
      <c r="K22" s="112">
        <v>0</v>
      </c>
      <c r="L22" s="112">
        <v>-0.13</v>
      </c>
      <c r="M22" s="117">
        <f t="shared" si="6"/>
        <v>0</v>
      </c>
      <c r="N22" s="117">
        <f t="shared" si="6"/>
        <v>-0.13</v>
      </c>
      <c r="O22" s="117">
        <v>0</v>
      </c>
      <c r="P22" s="117">
        <v>0</v>
      </c>
      <c r="Q22" s="112">
        <f t="shared" si="3"/>
        <v>0</v>
      </c>
      <c r="R22" s="112">
        <f t="shared" si="3"/>
        <v>0</v>
      </c>
      <c r="S22" s="117">
        <v>0</v>
      </c>
      <c r="T22" s="117">
        <f t="shared" si="7"/>
        <v>0</v>
      </c>
      <c r="U22" s="117">
        <v>0</v>
      </c>
      <c r="V22" s="126">
        <v>0</v>
      </c>
    </row>
    <row r="23" spans="1:27" ht="17.25" customHeight="1">
      <c r="A23" s="124">
        <v>7</v>
      </c>
      <c r="B23" s="123" t="s">
        <v>4</v>
      </c>
      <c r="C23" s="127">
        <v>0</v>
      </c>
      <c r="D23" s="127">
        <v>-0.17</v>
      </c>
      <c r="E23" s="112">
        <v>0</v>
      </c>
      <c r="F23" s="127">
        <v>-0.28000000000000003</v>
      </c>
      <c r="G23" s="127">
        <v>0</v>
      </c>
      <c r="H23" s="117">
        <f t="shared" si="5"/>
        <v>-0.45000000000000007</v>
      </c>
      <c r="I23" s="127">
        <v>0</v>
      </c>
      <c r="J23" s="127">
        <v>0</v>
      </c>
      <c r="K23" s="112">
        <v>0</v>
      </c>
      <c r="L23" s="127">
        <v>0</v>
      </c>
      <c r="M23" s="117">
        <f t="shared" si="6"/>
        <v>0</v>
      </c>
      <c r="N23" s="117">
        <v>-0.01</v>
      </c>
      <c r="O23" s="117">
        <v>0</v>
      </c>
      <c r="P23" s="117">
        <v>1.88</v>
      </c>
      <c r="Q23" s="112">
        <f t="shared" si="3"/>
        <v>0</v>
      </c>
      <c r="R23" s="112">
        <f t="shared" si="3"/>
        <v>-9.9999999999997868E-3</v>
      </c>
      <c r="S23" s="117">
        <v>0</v>
      </c>
      <c r="T23" s="117">
        <f t="shared" si="7"/>
        <v>1.87</v>
      </c>
      <c r="U23" s="112">
        <v>0.03</v>
      </c>
      <c r="V23" s="126">
        <v>-1.87</v>
      </c>
      <c r="W23" s="136"/>
    </row>
    <row r="24" spans="1:27" ht="17.25" customHeight="1">
      <c r="A24" s="124">
        <v>8</v>
      </c>
      <c r="B24" s="125" t="s">
        <v>5</v>
      </c>
      <c r="C24" s="117">
        <v>232.02</v>
      </c>
      <c r="D24" s="117">
        <v>57.54</v>
      </c>
      <c r="E24" s="112">
        <v>37.57</v>
      </c>
      <c r="F24" s="112">
        <v>-217.22</v>
      </c>
      <c r="G24" s="117">
        <f t="shared" si="5"/>
        <v>269.59000000000003</v>
      </c>
      <c r="H24" s="117">
        <f t="shared" si="5"/>
        <v>-159.68</v>
      </c>
      <c r="I24" s="129">
        <v>331.49</v>
      </c>
      <c r="J24" s="129">
        <v>154.97</v>
      </c>
      <c r="K24" s="112">
        <v>43.13</v>
      </c>
      <c r="L24" s="112">
        <v>11.68</v>
      </c>
      <c r="M24" s="117">
        <f t="shared" si="6"/>
        <v>374.62</v>
      </c>
      <c r="N24" s="117">
        <f t="shared" si="6"/>
        <v>166.65</v>
      </c>
      <c r="O24" s="117">
        <v>298.99</v>
      </c>
      <c r="P24" s="117">
        <v>46.6</v>
      </c>
      <c r="Q24" s="112">
        <f t="shared" si="3"/>
        <v>45.870000000000005</v>
      </c>
      <c r="R24" s="112">
        <f t="shared" si="3"/>
        <v>5.6800000000000281</v>
      </c>
      <c r="S24" s="117">
        <v>344.86</v>
      </c>
      <c r="T24" s="117">
        <f t="shared" si="7"/>
        <v>52.28000000000003</v>
      </c>
      <c r="U24" s="117">
        <v>40.19</v>
      </c>
      <c r="V24" s="126">
        <v>292.58</v>
      </c>
    </row>
    <row r="25" spans="1:27" ht="17.25" customHeight="1" thickBot="1">
      <c r="A25" s="124">
        <v>9</v>
      </c>
      <c r="B25" s="125" t="s">
        <v>51</v>
      </c>
      <c r="C25" s="117">
        <v>0.86</v>
      </c>
      <c r="D25" s="117">
        <v>0.81</v>
      </c>
      <c r="E25" s="112">
        <v>0.18</v>
      </c>
      <c r="F25" s="112">
        <v>0.2</v>
      </c>
      <c r="G25" s="117">
        <f t="shared" si="5"/>
        <v>1.04</v>
      </c>
      <c r="H25" s="117">
        <f t="shared" si="5"/>
        <v>1.01</v>
      </c>
      <c r="I25" s="129">
        <v>0</v>
      </c>
      <c r="J25" s="129">
        <v>0.01</v>
      </c>
      <c r="K25" s="117">
        <v>0</v>
      </c>
      <c r="L25" s="112">
        <v>0.01</v>
      </c>
      <c r="M25" s="117">
        <f>I25+K25</f>
        <v>0</v>
      </c>
      <c r="N25" s="117">
        <f>J25+L25</f>
        <v>0.02</v>
      </c>
      <c r="O25" s="117">
        <v>0</v>
      </c>
      <c r="P25" s="117">
        <v>-0.02</v>
      </c>
      <c r="Q25" s="112">
        <f t="shared" si="3"/>
        <v>0</v>
      </c>
      <c r="R25" s="112">
        <f t="shared" si="3"/>
        <v>-2.35</v>
      </c>
      <c r="S25" s="117">
        <v>0</v>
      </c>
      <c r="T25" s="117">
        <f t="shared" si="7"/>
        <v>-2.37</v>
      </c>
      <c r="U25" s="117">
        <v>0</v>
      </c>
      <c r="V25" s="126">
        <v>2.37</v>
      </c>
      <c r="W25" s="136"/>
    </row>
    <row r="26" spans="1:27" s="132" customFormat="1" ht="17.25" customHeight="1" thickBot="1">
      <c r="A26" s="209" t="s">
        <v>23</v>
      </c>
      <c r="B26" s="209"/>
      <c r="C26" s="116">
        <f>SUM(C16:C25)</f>
        <v>367.07000000000005</v>
      </c>
      <c r="D26" s="116">
        <f>SUM(D16:D25)</f>
        <v>33.25</v>
      </c>
      <c r="E26" s="116">
        <f>SUM(E16:E25)</f>
        <v>65.600000000000009</v>
      </c>
      <c r="F26" s="116">
        <v>-238.95</v>
      </c>
      <c r="G26" s="116">
        <f t="shared" ref="G26:V26" si="8">SUM(G16:G25)</f>
        <v>432.67</v>
      </c>
      <c r="H26" s="116">
        <f t="shared" si="8"/>
        <v>-205.70000000000002</v>
      </c>
      <c r="I26" s="116">
        <f t="shared" si="8"/>
        <v>637.90000000000009</v>
      </c>
      <c r="J26" s="116">
        <f t="shared" si="8"/>
        <v>182.02999999999997</v>
      </c>
      <c r="K26" s="116">
        <f t="shared" si="8"/>
        <v>96.91</v>
      </c>
      <c r="L26" s="116">
        <v>27.31</v>
      </c>
      <c r="M26" s="116">
        <f t="shared" si="8"/>
        <v>734.81000000000006</v>
      </c>
      <c r="N26" s="116">
        <f t="shared" si="8"/>
        <v>209.34000000000003</v>
      </c>
      <c r="O26" s="116">
        <v>675.78</v>
      </c>
      <c r="P26" s="116">
        <v>256.77000000000004</v>
      </c>
      <c r="Q26" s="133">
        <f t="shared" si="3"/>
        <v>117.76999999999998</v>
      </c>
      <c r="R26" s="133">
        <f t="shared" si="3"/>
        <v>53.409999999999968</v>
      </c>
      <c r="S26" s="116">
        <f t="shared" si="8"/>
        <v>793.55</v>
      </c>
      <c r="T26" s="116">
        <f>SUM(T19:T25)</f>
        <v>310.18</v>
      </c>
      <c r="U26" s="116">
        <f t="shared" si="8"/>
        <v>62.019999999999996</v>
      </c>
      <c r="V26" s="116">
        <f t="shared" si="8"/>
        <v>483.36</v>
      </c>
      <c r="Y26" s="141">
        <v>2202.7600000000002</v>
      </c>
      <c r="Z26" s="141">
        <v>1562.17</v>
      </c>
      <c r="AA26" s="141">
        <v>640.59</v>
      </c>
    </row>
    <row r="27" spans="1:27" s="132" customFormat="1" ht="26.25" customHeight="1" thickBot="1">
      <c r="A27" s="209" t="s">
        <v>56</v>
      </c>
      <c r="B27" s="209"/>
      <c r="C27" s="116">
        <f t="shared" ref="C27:V27" si="9">C15+C26</f>
        <v>3024.2500000000005</v>
      </c>
      <c r="D27" s="116">
        <f t="shared" si="9"/>
        <v>-174.82</v>
      </c>
      <c r="E27" s="116">
        <f t="shared" si="9"/>
        <v>442.79</v>
      </c>
      <c r="F27" s="116">
        <f>F15+F26</f>
        <v>-156.5</v>
      </c>
      <c r="G27" s="116">
        <f t="shared" si="9"/>
        <v>3467.04</v>
      </c>
      <c r="H27" s="116">
        <f t="shared" si="9"/>
        <v>-331.32000000000016</v>
      </c>
      <c r="I27" s="116">
        <f t="shared" si="9"/>
        <v>4072.6200000000003</v>
      </c>
      <c r="J27" s="116">
        <f t="shared" si="9"/>
        <v>1141.33</v>
      </c>
      <c r="K27" s="116">
        <f t="shared" si="9"/>
        <v>614.77</v>
      </c>
      <c r="L27" s="116">
        <f t="shared" si="9"/>
        <v>187.36</v>
      </c>
      <c r="M27" s="116">
        <f t="shared" si="9"/>
        <v>4687.42</v>
      </c>
      <c r="N27" s="116">
        <f t="shared" si="9"/>
        <v>1328.69</v>
      </c>
      <c r="O27" s="116">
        <v>4289.24</v>
      </c>
      <c r="P27" s="116">
        <v>1705.0700000000002</v>
      </c>
      <c r="Q27" s="133">
        <f t="shared" si="3"/>
        <v>703.50000000000091</v>
      </c>
      <c r="R27" s="133">
        <f t="shared" si="3"/>
        <v>335.10000000000014</v>
      </c>
      <c r="S27" s="116">
        <f t="shared" si="9"/>
        <v>4992.7400000000007</v>
      </c>
      <c r="T27" s="116">
        <f>T15+T26</f>
        <v>2040.1700000000003</v>
      </c>
      <c r="U27" s="116">
        <f t="shared" si="9"/>
        <v>365.91999999999996</v>
      </c>
      <c r="V27" s="116">
        <f t="shared" si="9"/>
        <v>2952.56</v>
      </c>
      <c r="Y27" s="142">
        <v>2932.73</v>
      </c>
      <c r="Z27" s="142">
        <v>1521.11</v>
      </c>
      <c r="AA27" s="142">
        <v>1409.62</v>
      </c>
    </row>
    <row r="28" spans="1:27" ht="17.25" customHeight="1" thickBot="1">
      <c r="A28" s="124">
        <v>10</v>
      </c>
      <c r="B28" s="125" t="s">
        <v>6</v>
      </c>
      <c r="C28" s="117">
        <v>256.89</v>
      </c>
      <c r="D28" s="117">
        <v>28.92</v>
      </c>
      <c r="E28" s="112">
        <v>52.53</v>
      </c>
      <c r="F28" s="112">
        <v>44.57</v>
      </c>
      <c r="G28" s="117">
        <f t="shared" ref="G28:H30" si="10">C28+E28</f>
        <v>309.41999999999996</v>
      </c>
      <c r="H28" s="117">
        <f t="shared" si="10"/>
        <v>73.490000000000009</v>
      </c>
      <c r="I28" s="129">
        <v>303.01</v>
      </c>
      <c r="J28" s="129">
        <v>121.41</v>
      </c>
      <c r="K28" s="112">
        <v>32.770000000000003</v>
      </c>
      <c r="L28" s="112">
        <v>22.22</v>
      </c>
      <c r="M28" s="117">
        <f t="shared" ref="M28:N30" si="11">I28+K28</f>
        <v>335.78</v>
      </c>
      <c r="N28" s="117">
        <f t="shared" si="11"/>
        <v>143.63</v>
      </c>
      <c r="O28" s="117">
        <v>346.44</v>
      </c>
      <c r="P28" s="117">
        <v>125.82</v>
      </c>
      <c r="Q28" s="112">
        <f t="shared" si="3"/>
        <v>37.44</v>
      </c>
      <c r="R28" s="112">
        <f t="shared" si="3"/>
        <v>29.689999999999998</v>
      </c>
      <c r="S28" s="117">
        <v>383.88</v>
      </c>
      <c r="T28" s="117">
        <f>S28-V28</f>
        <v>155.51</v>
      </c>
      <c r="U28" s="117">
        <v>7.74</v>
      </c>
      <c r="V28" s="126">
        <v>228.37</v>
      </c>
      <c r="Y28" s="118">
        <v>2613.96</v>
      </c>
      <c r="Z28" s="118">
        <v>1557.92</v>
      </c>
      <c r="AA28" s="118">
        <v>1056.04</v>
      </c>
    </row>
    <row r="29" spans="1:27" ht="17.25" customHeight="1" thickBot="1">
      <c r="A29" s="127" t="s">
        <v>29</v>
      </c>
      <c r="B29" s="125" t="s">
        <v>30</v>
      </c>
      <c r="C29" s="117">
        <v>523.42999999999995</v>
      </c>
      <c r="D29" s="117">
        <v>523</v>
      </c>
      <c r="E29" s="112">
        <v>113.66</v>
      </c>
      <c r="F29" s="112">
        <v>114.07</v>
      </c>
      <c r="G29" s="117">
        <f t="shared" si="10"/>
        <v>637.08999999999992</v>
      </c>
      <c r="H29" s="117">
        <f t="shared" si="10"/>
        <v>637.06999999999994</v>
      </c>
      <c r="I29" s="129">
        <v>578.45000000000005</v>
      </c>
      <c r="J29" s="129">
        <v>578.23</v>
      </c>
      <c r="K29" s="117">
        <v>85.03</v>
      </c>
      <c r="L29" s="112">
        <v>85.01</v>
      </c>
      <c r="M29" s="117">
        <f t="shared" si="11"/>
        <v>663.48</v>
      </c>
      <c r="N29" s="117">
        <f t="shared" si="11"/>
        <v>663.24</v>
      </c>
      <c r="O29" s="117">
        <v>659.66</v>
      </c>
      <c r="P29" s="117">
        <v>657.98</v>
      </c>
      <c r="Q29" s="112">
        <f t="shared" si="3"/>
        <v>94.970000000000027</v>
      </c>
      <c r="R29" s="112">
        <f t="shared" si="3"/>
        <v>94.740000000000009</v>
      </c>
      <c r="S29" s="117">
        <v>754.63</v>
      </c>
      <c r="T29" s="117">
        <f>S29-V29</f>
        <v>752.72</v>
      </c>
      <c r="U29" s="117">
        <v>0.22</v>
      </c>
      <c r="V29" s="126">
        <v>1.91</v>
      </c>
      <c r="Y29" s="118">
        <v>2106.94</v>
      </c>
      <c r="Z29" s="118">
        <v>1519.21</v>
      </c>
      <c r="AA29" s="118">
        <v>589.5</v>
      </c>
    </row>
    <row r="30" spans="1:27" ht="17.25" customHeight="1" thickBot="1">
      <c r="A30" s="130">
        <v>12</v>
      </c>
      <c r="B30" s="123" t="s">
        <v>26</v>
      </c>
      <c r="C30" s="129">
        <v>494.04</v>
      </c>
      <c r="D30" s="129">
        <v>332.84</v>
      </c>
      <c r="E30" s="112">
        <v>56.34</v>
      </c>
      <c r="F30" s="112">
        <v>46.17</v>
      </c>
      <c r="G30" s="117">
        <f t="shared" si="10"/>
        <v>550.38</v>
      </c>
      <c r="H30" s="117">
        <f t="shared" si="10"/>
        <v>379.01</v>
      </c>
      <c r="I30" s="129">
        <v>1043.5</v>
      </c>
      <c r="J30" s="129">
        <v>856.02</v>
      </c>
      <c r="K30" s="112">
        <v>148.4</v>
      </c>
      <c r="L30" s="112">
        <v>119.65</v>
      </c>
      <c r="M30" s="117">
        <f t="shared" si="11"/>
        <v>1191.9000000000001</v>
      </c>
      <c r="N30" s="117">
        <f t="shared" si="11"/>
        <v>975.67</v>
      </c>
      <c r="O30" s="117">
        <v>1351.33</v>
      </c>
      <c r="P30" s="117">
        <v>1053.28</v>
      </c>
      <c r="Q30" s="112">
        <f t="shared" si="3"/>
        <v>179.17000000000007</v>
      </c>
      <c r="R30" s="112">
        <f t="shared" si="3"/>
        <v>138.92000000000007</v>
      </c>
      <c r="S30" s="117">
        <v>1530.5</v>
      </c>
      <c r="T30" s="117">
        <f>S30-V30</f>
        <v>1192.2</v>
      </c>
      <c r="U30" s="131">
        <v>40.24</v>
      </c>
      <c r="V30" s="126">
        <v>338.3</v>
      </c>
      <c r="Y30" s="118">
        <v>2401.5100000000002</v>
      </c>
      <c r="Z30" s="118">
        <v>1727.64</v>
      </c>
      <c r="AA30" s="118">
        <v>673.87</v>
      </c>
    </row>
    <row r="31" spans="1:27" s="132" customFormat="1" ht="17.25" customHeight="1" thickBot="1">
      <c r="A31" s="211" t="s">
        <v>25</v>
      </c>
      <c r="B31" s="211"/>
      <c r="C31" s="116">
        <v>4298.6099999999997</v>
      </c>
      <c r="D31" s="116">
        <v>709.94</v>
      </c>
      <c r="E31" s="116">
        <v>665.32</v>
      </c>
      <c r="F31" s="116">
        <v>48.31</v>
      </c>
      <c r="G31" s="116">
        <v>4963.93</v>
      </c>
      <c r="H31" s="116">
        <v>758.25</v>
      </c>
      <c r="I31" s="116">
        <f>SUM(I27:I30)</f>
        <v>5997.58</v>
      </c>
      <c r="J31" s="116">
        <f>SUM(J27:J30)</f>
        <v>2696.99</v>
      </c>
      <c r="K31" s="116">
        <f>SUM(K27:K30)</f>
        <v>880.96999999999991</v>
      </c>
      <c r="L31" s="116">
        <f>L27+L28+L29+L30</f>
        <v>414.24</v>
      </c>
      <c r="M31" s="116">
        <f>SUM(M27:M30)</f>
        <v>6878.58</v>
      </c>
      <c r="N31" s="116">
        <f>SUM(N27:N30)</f>
        <v>3111.2300000000005</v>
      </c>
      <c r="O31" s="116">
        <v>6646.6699999999992</v>
      </c>
      <c r="P31" s="116">
        <v>3542.15</v>
      </c>
      <c r="Q31" s="133">
        <f t="shared" si="3"/>
        <v>1015.0800000000017</v>
      </c>
      <c r="R31" s="133">
        <f t="shared" si="3"/>
        <v>598.45000000000027</v>
      </c>
      <c r="S31" s="116">
        <f>SUM(S27:S30)</f>
        <v>7661.7500000000009</v>
      </c>
      <c r="T31" s="116">
        <f>SUM(T27:T30)</f>
        <v>4140.6000000000004</v>
      </c>
      <c r="U31" s="116">
        <f>SUM(U27:U30)</f>
        <v>414.12</v>
      </c>
      <c r="V31" s="116">
        <f>SUM(V27:V30)</f>
        <v>3521.14</v>
      </c>
      <c r="Y31" s="142">
        <v>2292.5700000000002</v>
      </c>
      <c r="Z31" s="142">
        <v>1494.57</v>
      </c>
      <c r="AA31" s="142">
        <v>797.98</v>
      </c>
    </row>
    <row r="32" spans="1:27" s="132" customFormat="1" ht="17.25" customHeight="1">
      <c r="A32" s="143">
        <v>13</v>
      </c>
      <c r="B32" s="144" t="s">
        <v>22</v>
      </c>
      <c r="C32" s="116">
        <v>6176.5</v>
      </c>
      <c r="D32" s="116">
        <v>516.34</v>
      </c>
      <c r="E32" s="133">
        <v>2508.89</v>
      </c>
      <c r="F32" s="133">
        <v>1338.14</v>
      </c>
      <c r="G32" s="116">
        <f>C32+E32</f>
        <v>8685.39</v>
      </c>
      <c r="H32" s="116">
        <f>D32+F32</f>
        <v>1854.48</v>
      </c>
      <c r="I32" s="145">
        <v>8786.02</v>
      </c>
      <c r="J32" s="145">
        <v>2012.91</v>
      </c>
      <c r="K32" s="133">
        <v>1074.4100000000001</v>
      </c>
      <c r="L32" s="133">
        <v>93.29</v>
      </c>
      <c r="M32" s="116">
        <f>I32+K32</f>
        <v>9860.43</v>
      </c>
      <c r="N32" s="116">
        <f>J32+L32</f>
        <v>2106.2000000000003</v>
      </c>
      <c r="O32" s="116">
        <v>10434.43</v>
      </c>
      <c r="P32" s="116">
        <v>2562.2199999999998</v>
      </c>
      <c r="Q32" s="133">
        <f t="shared" si="3"/>
        <v>1277.4899999999998</v>
      </c>
      <c r="R32" s="133">
        <f t="shared" si="3"/>
        <v>199.5300000000002</v>
      </c>
      <c r="S32" s="116">
        <v>11711.92</v>
      </c>
      <c r="T32" s="116">
        <f>S32-V32</f>
        <v>2761.75</v>
      </c>
      <c r="U32" s="116">
        <v>1077.96</v>
      </c>
      <c r="V32" s="146">
        <v>8950.17</v>
      </c>
    </row>
    <row r="33" spans="1:27" s="132" customFormat="1" ht="17.25" customHeight="1">
      <c r="A33" s="133"/>
      <c r="B33" s="134" t="s">
        <v>44</v>
      </c>
      <c r="C33" s="116">
        <f>SUM(C31:C32)</f>
        <v>10475.11</v>
      </c>
      <c r="D33" s="116">
        <f t="shared" ref="D33:L33" si="12">SUM(D31:D32)</f>
        <v>1226.2800000000002</v>
      </c>
      <c r="E33" s="116">
        <f t="shared" si="12"/>
        <v>3174.21</v>
      </c>
      <c r="F33" s="116">
        <f t="shared" si="12"/>
        <v>1386.45</v>
      </c>
      <c r="G33" s="116">
        <f>SUM(G31:G32)</f>
        <v>13649.32</v>
      </c>
      <c r="H33" s="116">
        <f>SUM(H31:H32)</f>
        <v>2612.73</v>
      </c>
      <c r="I33" s="116">
        <f t="shared" si="12"/>
        <v>14783.6</v>
      </c>
      <c r="J33" s="116">
        <f t="shared" si="12"/>
        <v>4709.8999999999996</v>
      </c>
      <c r="K33" s="116">
        <f t="shared" si="12"/>
        <v>1955.38</v>
      </c>
      <c r="L33" s="116">
        <f t="shared" si="12"/>
        <v>507.53000000000003</v>
      </c>
      <c r="M33" s="116">
        <f>SUM(M31:M32)</f>
        <v>16739.010000000002</v>
      </c>
      <c r="N33" s="116">
        <f>SUM(N31:N32)</f>
        <v>5217.43</v>
      </c>
      <c r="O33" s="116">
        <v>17081.099999999999</v>
      </c>
      <c r="P33" s="116">
        <v>6104.37</v>
      </c>
      <c r="Q33" s="133">
        <f t="shared" si="3"/>
        <v>2292.5700000000033</v>
      </c>
      <c r="R33" s="133">
        <f t="shared" si="3"/>
        <v>797.98000000000047</v>
      </c>
      <c r="S33" s="116">
        <f>SUM(S31:S32)</f>
        <v>19373.670000000002</v>
      </c>
      <c r="T33" s="116">
        <f>SUM(T31:T32)</f>
        <v>6902.35</v>
      </c>
      <c r="U33" s="116">
        <f>SUM(U31:U32)</f>
        <v>1492.08</v>
      </c>
      <c r="V33" s="116">
        <f>SUM(V31:V32)</f>
        <v>12471.31</v>
      </c>
      <c r="Y33" s="139">
        <f>SUM(Y26:Y31)</f>
        <v>14550.47</v>
      </c>
      <c r="Z33" s="139">
        <f>SUM(Z26:Z31)</f>
        <v>9382.6200000000008</v>
      </c>
      <c r="AA33" s="139">
        <f>SUM(AA26:AA31)</f>
        <v>5167.6000000000004</v>
      </c>
    </row>
    <row r="34" spans="1:27">
      <c r="A34" s="212" t="s">
        <v>57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113"/>
      <c r="V34" s="114"/>
    </row>
    <row r="35" spans="1:27" ht="12.75">
      <c r="A35" s="119"/>
      <c r="B35" s="121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  <row r="36" spans="1:27" ht="12.75">
      <c r="A36" s="208" t="s">
        <v>38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115"/>
      <c r="V36" s="115"/>
    </row>
    <row r="37" spans="1:27">
      <c r="A37" s="115"/>
      <c r="B37" s="122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</row>
  </sheetData>
  <mergeCells count="25">
    <mergeCell ref="A1:T1"/>
    <mergeCell ref="A2:T2"/>
    <mergeCell ref="R3:T3"/>
    <mergeCell ref="A4:A6"/>
    <mergeCell ref="B4:B6"/>
    <mergeCell ref="C4:H4"/>
    <mergeCell ref="I4:N4"/>
    <mergeCell ref="O4:T4"/>
    <mergeCell ref="S5:T5"/>
    <mergeCell ref="A36:T36"/>
    <mergeCell ref="U4:U6"/>
    <mergeCell ref="V4:V6"/>
    <mergeCell ref="C5:D5"/>
    <mergeCell ref="E5:F5"/>
    <mergeCell ref="G5:H5"/>
    <mergeCell ref="I5:J5"/>
    <mergeCell ref="K5:L5"/>
    <mergeCell ref="M5:N5"/>
    <mergeCell ref="O5:P5"/>
    <mergeCell ref="Q5:R5"/>
    <mergeCell ref="A15:B15"/>
    <mergeCell ref="A26:B26"/>
    <mergeCell ref="A27:B27"/>
    <mergeCell ref="A31:B31"/>
    <mergeCell ref="A34:T34"/>
  </mergeCells>
  <hyperlinks>
    <hyperlink ref="Y33" r:id="rId1" display="=@SUM(Y33:Y40)"/>
    <hyperlink ref="Z33:AA33" r:id="rId2" display="=@SUM(Y33:Y40)"/>
  </hyperlinks>
  <pageMargins left="0.31" right="0.19685039370078741" top="0.23622047244094491" bottom="0.23622047244094491" header="0.31496062992125984" footer="0.15748031496062992"/>
  <pageSetup scale="95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>
      <selection activeCell="I49" sqref="I49"/>
    </sheetView>
  </sheetViews>
  <sheetFormatPr defaultRowHeight="12"/>
  <cols>
    <col min="1" max="1" width="2.875" style="135" customWidth="1"/>
    <col min="2" max="2" width="8.25" style="137" customWidth="1"/>
    <col min="3" max="3" width="7.5" style="135" customWidth="1"/>
    <col min="4" max="4" width="6.5" style="135" customWidth="1"/>
    <col min="5" max="6" width="6.375" style="135" customWidth="1"/>
    <col min="7" max="7" width="7.125" style="135" customWidth="1"/>
    <col min="8" max="8" width="6.375" style="135" customWidth="1"/>
    <col min="9" max="9" width="7.375" style="135" customWidth="1"/>
    <col min="10" max="10" width="6.625" style="135" customWidth="1"/>
    <col min="11" max="12" width="6.375" style="135" customWidth="1"/>
    <col min="13" max="13" width="7.125" style="135" customWidth="1"/>
    <col min="14" max="14" width="6.375" style="135" customWidth="1"/>
    <col min="15" max="15" width="7.5" style="135" customWidth="1"/>
    <col min="16" max="16" width="7.25" style="135" customWidth="1"/>
    <col min="17" max="18" width="6.375" style="135" customWidth="1"/>
    <col min="19" max="19" width="7" style="135" customWidth="1"/>
    <col min="20" max="20" width="7.875" style="135" customWidth="1"/>
    <col min="21" max="21" width="6.375" style="135" hidden="1" customWidth="1"/>
    <col min="22" max="22" width="8" style="135" hidden="1" customWidth="1"/>
    <col min="23" max="16384" width="9" style="135"/>
  </cols>
  <sheetData>
    <row r="1" spans="1:24" ht="15">
      <c r="A1" s="213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114"/>
      <c r="V1" s="114"/>
    </row>
    <row r="2" spans="1:24" ht="15">
      <c r="A2" s="214" t="s">
        <v>65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38"/>
      <c r="V2" s="114"/>
    </row>
    <row r="3" spans="1:24" ht="12.75" thickBot="1">
      <c r="A3" s="120" t="s">
        <v>0</v>
      </c>
      <c r="B3" s="121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215" t="s">
        <v>27</v>
      </c>
      <c r="S3" s="215"/>
      <c r="T3" s="215"/>
      <c r="U3" s="114"/>
      <c r="V3" s="114"/>
    </row>
    <row r="4" spans="1:24" s="132" customFormat="1">
      <c r="A4" s="216" t="s">
        <v>28</v>
      </c>
      <c r="B4" s="228" t="s">
        <v>1</v>
      </c>
      <c r="C4" s="231" t="s">
        <v>69</v>
      </c>
      <c r="D4" s="232"/>
      <c r="E4" s="232"/>
      <c r="F4" s="232"/>
      <c r="G4" s="232"/>
      <c r="H4" s="233"/>
      <c r="I4" s="231" t="s">
        <v>68</v>
      </c>
      <c r="J4" s="232"/>
      <c r="K4" s="232"/>
      <c r="L4" s="232"/>
      <c r="M4" s="232"/>
      <c r="N4" s="233"/>
      <c r="O4" s="231" t="s">
        <v>66</v>
      </c>
      <c r="P4" s="232"/>
      <c r="Q4" s="232"/>
      <c r="R4" s="232"/>
      <c r="S4" s="232"/>
      <c r="T4" s="233"/>
      <c r="U4" s="222" t="s">
        <v>46</v>
      </c>
      <c r="V4" s="209" t="s">
        <v>67</v>
      </c>
    </row>
    <row r="5" spans="1:24" s="132" customFormat="1">
      <c r="A5" s="217"/>
      <c r="B5" s="229"/>
      <c r="C5" s="223" t="s">
        <v>8</v>
      </c>
      <c r="D5" s="209"/>
      <c r="E5" s="209" t="s">
        <v>9</v>
      </c>
      <c r="F5" s="209"/>
      <c r="G5" s="209" t="s">
        <v>10</v>
      </c>
      <c r="H5" s="224"/>
      <c r="I5" s="223" t="s">
        <v>8</v>
      </c>
      <c r="J5" s="209"/>
      <c r="K5" s="209" t="s">
        <v>9</v>
      </c>
      <c r="L5" s="209"/>
      <c r="M5" s="209" t="s">
        <v>10</v>
      </c>
      <c r="N5" s="224"/>
      <c r="O5" s="223" t="s">
        <v>8</v>
      </c>
      <c r="P5" s="209"/>
      <c r="Q5" s="209" t="s">
        <v>9</v>
      </c>
      <c r="R5" s="209"/>
      <c r="S5" s="209" t="s">
        <v>10</v>
      </c>
      <c r="T5" s="224"/>
      <c r="U5" s="222"/>
      <c r="V5" s="209"/>
    </row>
    <row r="6" spans="1:24" s="132" customFormat="1" ht="12.75" thickBot="1">
      <c r="A6" s="218"/>
      <c r="B6" s="230"/>
      <c r="C6" s="170" t="s">
        <v>11</v>
      </c>
      <c r="D6" s="171" t="s">
        <v>12</v>
      </c>
      <c r="E6" s="171" t="s">
        <v>11</v>
      </c>
      <c r="F6" s="171" t="s">
        <v>12</v>
      </c>
      <c r="G6" s="171" t="s">
        <v>11</v>
      </c>
      <c r="H6" s="172" t="s">
        <v>12</v>
      </c>
      <c r="I6" s="170" t="s">
        <v>11</v>
      </c>
      <c r="J6" s="171" t="s">
        <v>12</v>
      </c>
      <c r="K6" s="171" t="s">
        <v>11</v>
      </c>
      <c r="L6" s="171" t="s">
        <v>12</v>
      </c>
      <c r="M6" s="171" t="s">
        <v>11</v>
      </c>
      <c r="N6" s="172" t="s">
        <v>12</v>
      </c>
      <c r="O6" s="170" t="s">
        <v>11</v>
      </c>
      <c r="P6" s="171" t="s">
        <v>12</v>
      </c>
      <c r="Q6" s="171" t="s">
        <v>11</v>
      </c>
      <c r="R6" s="171" t="s">
        <v>12</v>
      </c>
      <c r="S6" s="171" t="s">
        <v>11</v>
      </c>
      <c r="T6" s="172" t="s">
        <v>12</v>
      </c>
      <c r="U6" s="222"/>
      <c r="V6" s="209"/>
    </row>
    <row r="7" spans="1:24">
      <c r="A7" s="124">
        <v>1</v>
      </c>
      <c r="B7" s="147" t="s">
        <v>13</v>
      </c>
      <c r="C7" s="166">
        <v>0</v>
      </c>
      <c r="D7" s="167">
        <v>-16.86</v>
      </c>
      <c r="E7" s="167">
        <v>0</v>
      </c>
      <c r="F7" s="167">
        <v>-0.96</v>
      </c>
      <c r="G7" s="168">
        <v>0</v>
      </c>
      <c r="H7" s="169">
        <v>-17.82</v>
      </c>
      <c r="I7" s="166">
        <v>0</v>
      </c>
      <c r="J7" s="167">
        <v>-17.39</v>
      </c>
      <c r="K7" s="167">
        <v>0.54</v>
      </c>
      <c r="L7" s="167">
        <v>0.95</v>
      </c>
      <c r="M7" s="168">
        <v>0.54</v>
      </c>
      <c r="N7" s="169">
        <v>-18.34</v>
      </c>
      <c r="O7" s="176">
        <v>0</v>
      </c>
      <c r="P7" s="168">
        <v>-16.850000000000001</v>
      </c>
      <c r="Q7" s="167">
        <f>S7-O7</f>
        <v>25.32</v>
      </c>
      <c r="R7" s="167">
        <f>T7-P7</f>
        <v>24.430000000000003</v>
      </c>
      <c r="S7" s="168">
        <f>23.86+1.46</f>
        <v>25.32</v>
      </c>
      <c r="T7" s="169">
        <f t="shared" ref="T7:T14" si="0">S7-V7</f>
        <v>7.5800000000000018</v>
      </c>
      <c r="U7" s="154" t="s">
        <v>0</v>
      </c>
      <c r="V7" s="126">
        <v>17.739999999999998</v>
      </c>
    </row>
    <row r="8" spans="1:24">
      <c r="A8" s="124">
        <v>2</v>
      </c>
      <c r="B8" s="147" t="s">
        <v>14</v>
      </c>
      <c r="C8" s="156">
        <v>1199.07</v>
      </c>
      <c r="D8" s="112">
        <v>-740</v>
      </c>
      <c r="E8" s="112">
        <v>171.65</v>
      </c>
      <c r="F8" s="112">
        <v>21.52</v>
      </c>
      <c r="G8" s="117">
        <v>1370.72</v>
      </c>
      <c r="H8" s="157">
        <v>-718.94</v>
      </c>
      <c r="I8" s="156">
        <v>1551.31</v>
      </c>
      <c r="J8" s="112">
        <v>347.9</v>
      </c>
      <c r="K8" s="112">
        <v>122.63</v>
      </c>
      <c r="L8" s="112">
        <v>66.510000000000005</v>
      </c>
      <c r="M8" s="117">
        <v>1673.94</v>
      </c>
      <c r="N8" s="157">
        <v>414.41</v>
      </c>
      <c r="O8" s="160">
        <v>1212.6500000000001</v>
      </c>
      <c r="P8" s="117">
        <v>681.41000000000008</v>
      </c>
      <c r="Q8" s="112">
        <f t="shared" ref="Q8:R34" si="1">S8-O8</f>
        <v>108.58999999999992</v>
      </c>
      <c r="R8" s="112">
        <f t="shared" si="1"/>
        <v>59.529999999999973</v>
      </c>
      <c r="S8" s="117">
        <v>1321.24</v>
      </c>
      <c r="T8" s="157">
        <f t="shared" si="0"/>
        <v>740.94</v>
      </c>
      <c r="U8" s="154" t="s">
        <v>0</v>
      </c>
      <c r="V8" s="126">
        <v>580.29999999999995</v>
      </c>
      <c r="X8" s="135" t="s">
        <v>63</v>
      </c>
    </row>
    <row r="9" spans="1:24">
      <c r="A9" s="124">
        <v>3</v>
      </c>
      <c r="B9" s="147" t="s">
        <v>15</v>
      </c>
      <c r="C9" s="156">
        <v>682.79</v>
      </c>
      <c r="D9" s="112">
        <v>99.41</v>
      </c>
      <c r="E9" s="112">
        <v>128.83000000000001</v>
      </c>
      <c r="F9" s="112">
        <v>22.85</v>
      </c>
      <c r="G9" s="117">
        <v>811.62</v>
      </c>
      <c r="H9" s="157">
        <v>122.26</v>
      </c>
      <c r="I9" s="156">
        <v>1012.61</v>
      </c>
      <c r="J9" s="112">
        <v>323.18</v>
      </c>
      <c r="K9" s="112">
        <v>120.6</v>
      </c>
      <c r="L9" s="112">
        <v>35.049999999999997</v>
      </c>
      <c r="M9" s="117">
        <v>1133.21</v>
      </c>
      <c r="N9" s="157">
        <v>358.23</v>
      </c>
      <c r="O9" s="160">
        <v>1317.21</v>
      </c>
      <c r="P9" s="117">
        <v>334.45000000000005</v>
      </c>
      <c r="Q9" s="112">
        <f t="shared" si="1"/>
        <v>151.74</v>
      </c>
      <c r="R9" s="112">
        <f t="shared" si="1"/>
        <v>49.230000000000018</v>
      </c>
      <c r="S9" s="117">
        <v>1468.95</v>
      </c>
      <c r="T9" s="157">
        <f t="shared" si="0"/>
        <v>383.68000000000006</v>
      </c>
      <c r="U9" s="154" t="s">
        <v>0</v>
      </c>
      <c r="V9" s="126">
        <v>1085.27</v>
      </c>
    </row>
    <row r="10" spans="1:24">
      <c r="A10" s="124"/>
      <c r="B10" s="147" t="s">
        <v>16</v>
      </c>
      <c r="C10" s="156">
        <v>78.67</v>
      </c>
      <c r="D10" s="112">
        <v>37.770000000000003</v>
      </c>
      <c r="E10" s="112">
        <v>13.47</v>
      </c>
      <c r="F10" s="112">
        <v>8.27</v>
      </c>
      <c r="G10" s="117">
        <v>92.14</v>
      </c>
      <c r="H10" s="157">
        <v>46.04</v>
      </c>
      <c r="I10" s="156">
        <v>144.49</v>
      </c>
      <c r="J10" s="112">
        <v>72.58</v>
      </c>
      <c r="K10" s="112">
        <v>16.21</v>
      </c>
      <c r="L10" s="112">
        <v>4.78</v>
      </c>
      <c r="M10" s="117">
        <v>161</v>
      </c>
      <c r="N10" s="157">
        <v>77.36</v>
      </c>
      <c r="O10" s="160">
        <v>181.6</v>
      </c>
      <c r="P10" s="117">
        <v>90.28</v>
      </c>
      <c r="Q10" s="112">
        <f t="shared" si="1"/>
        <v>17.610000000000014</v>
      </c>
      <c r="R10" s="112">
        <f t="shared" si="1"/>
        <v>8.2800000000000011</v>
      </c>
      <c r="S10" s="117">
        <v>199.21</v>
      </c>
      <c r="T10" s="157">
        <f t="shared" si="0"/>
        <v>98.56</v>
      </c>
      <c r="U10" s="154" t="s">
        <v>0</v>
      </c>
      <c r="V10" s="126">
        <v>100.65</v>
      </c>
    </row>
    <row r="11" spans="1:24">
      <c r="A11" s="124"/>
      <c r="B11" s="147" t="s">
        <v>17</v>
      </c>
      <c r="C11" s="156">
        <v>63.38</v>
      </c>
      <c r="D11" s="112">
        <v>23.91</v>
      </c>
      <c r="E11" s="112">
        <v>11.54</v>
      </c>
      <c r="F11" s="112">
        <v>7.02</v>
      </c>
      <c r="G11" s="117">
        <v>74.92</v>
      </c>
      <c r="H11" s="157">
        <v>30.93</v>
      </c>
      <c r="I11" s="156">
        <v>125.06</v>
      </c>
      <c r="J11" s="112">
        <v>82.72</v>
      </c>
      <c r="K11" s="112">
        <v>13.91</v>
      </c>
      <c r="L11" s="112">
        <v>9.8800000000000008</v>
      </c>
      <c r="M11" s="117">
        <v>138.97</v>
      </c>
      <c r="N11" s="157">
        <v>92.6</v>
      </c>
      <c r="O11" s="160">
        <v>139.4</v>
      </c>
      <c r="P11" s="117">
        <v>74.47</v>
      </c>
      <c r="Q11" s="112">
        <f t="shared" si="1"/>
        <v>12.579999999999984</v>
      </c>
      <c r="R11" s="112">
        <f t="shared" si="1"/>
        <v>2.3799999999999955</v>
      </c>
      <c r="S11" s="117">
        <v>151.97999999999999</v>
      </c>
      <c r="T11" s="157">
        <f t="shared" si="0"/>
        <v>76.849999999999994</v>
      </c>
      <c r="U11" s="154" t="s">
        <v>0</v>
      </c>
      <c r="V11" s="126">
        <v>75.13</v>
      </c>
    </row>
    <row r="12" spans="1:24">
      <c r="A12" s="124"/>
      <c r="B12" s="147" t="s">
        <v>18</v>
      </c>
      <c r="C12" s="156">
        <v>273.69</v>
      </c>
      <c r="D12" s="112">
        <v>230.31</v>
      </c>
      <c r="E12" s="112">
        <v>63.2</v>
      </c>
      <c r="F12" s="112">
        <v>56.56</v>
      </c>
      <c r="G12" s="117">
        <v>336.89</v>
      </c>
      <c r="H12" s="157">
        <v>286.87</v>
      </c>
      <c r="I12" s="156">
        <v>587.78</v>
      </c>
      <c r="J12" s="128">
        <v>507.16</v>
      </c>
      <c r="K12" s="112">
        <v>69.489999999999995</v>
      </c>
      <c r="L12" s="112">
        <v>60.9</v>
      </c>
      <c r="M12" s="117">
        <v>657.27</v>
      </c>
      <c r="N12" s="157">
        <v>568.05999999999995</v>
      </c>
      <c r="O12" s="160">
        <v>699.27</v>
      </c>
      <c r="P12" s="117">
        <v>584.82999999999993</v>
      </c>
      <c r="Q12" s="112">
        <f t="shared" si="1"/>
        <v>77.180000000000064</v>
      </c>
      <c r="R12" s="112">
        <f t="shared" si="1"/>
        <v>65.760000000000105</v>
      </c>
      <c r="S12" s="117">
        <v>776.45</v>
      </c>
      <c r="T12" s="157">
        <f t="shared" si="0"/>
        <v>650.59</v>
      </c>
      <c r="U12" s="154" t="s">
        <v>0</v>
      </c>
      <c r="V12" s="126">
        <v>125.86</v>
      </c>
      <c r="W12" s="135" t="s">
        <v>70</v>
      </c>
    </row>
    <row r="13" spans="1:24">
      <c r="A13" s="124"/>
      <c r="B13" s="147" t="s">
        <v>19</v>
      </c>
      <c r="C13" s="156">
        <v>0</v>
      </c>
      <c r="D13" s="112">
        <v>-0.06</v>
      </c>
      <c r="E13" s="112">
        <v>0</v>
      </c>
      <c r="F13" s="112">
        <v>0</v>
      </c>
      <c r="G13" s="117">
        <v>0</v>
      </c>
      <c r="H13" s="157">
        <v>-0.06</v>
      </c>
      <c r="I13" s="156">
        <v>0</v>
      </c>
      <c r="J13" s="112">
        <v>0</v>
      </c>
      <c r="K13" s="112">
        <v>0</v>
      </c>
      <c r="L13" s="112">
        <v>0</v>
      </c>
      <c r="M13" s="117">
        <v>0</v>
      </c>
      <c r="N13" s="157">
        <v>0</v>
      </c>
      <c r="O13" s="160">
        <v>0</v>
      </c>
      <c r="P13" s="117">
        <v>-0.03</v>
      </c>
      <c r="Q13" s="112">
        <f t="shared" si="1"/>
        <v>0</v>
      </c>
      <c r="R13" s="112">
        <f t="shared" si="1"/>
        <v>0</v>
      </c>
      <c r="S13" s="117">
        <v>0</v>
      </c>
      <c r="T13" s="157">
        <f t="shared" si="0"/>
        <v>-0.03</v>
      </c>
      <c r="U13" s="154" t="s">
        <v>0</v>
      </c>
      <c r="V13" s="126">
        <v>0.03</v>
      </c>
    </row>
    <row r="14" spans="1:24">
      <c r="A14" s="124">
        <v>4</v>
      </c>
      <c r="B14" s="147" t="s">
        <v>20</v>
      </c>
      <c r="C14" s="156">
        <v>1989.83</v>
      </c>
      <c r="D14" s="112">
        <v>246.64</v>
      </c>
      <c r="E14" s="112">
        <v>218.99</v>
      </c>
      <c r="F14" s="112">
        <v>49.96</v>
      </c>
      <c r="G14" s="117">
        <v>2208.8200000000002</v>
      </c>
      <c r="H14" s="157">
        <v>296.60000000000002</v>
      </c>
      <c r="I14" s="156">
        <v>2099.7600000000002</v>
      </c>
      <c r="J14" s="112">
        <v>396.98</v>
      </c>
      <c r="K14" s="112">
        <v>214.85</v>
      </c>
      <c r="L14" s="112">
        <v>45.03</v>
      </c>
      <c r="M14" s="117">
        <v>2314.61</v>
      </c>
      <c r="N14" s="157">
        <v>442.01</v>
      </c>
      <c r="O14" s="160">
        <v>2384.1999999999998</v>
      </c>
      <c r="P14" s="117">
        <v>602.4699999999998</v>
      </c>
      <c r="Q14" s="112">
        <f t="shared" si="1"/>
        <v>235.25</v>
      </c>
      <c r="R14" s="112">
        <f t="shared" si="1"/>
        <v>68.910000000000082</v>
      </c>
      <c r="S14" s="117">
        <v>2619.4499999999998</v>
      </c>
      <c r="T14" s="157">
        <f t="shared" si="0"/>
        <v>671.37999999999988</v>
      </c>
      <c r="U14" s="154" t="s">
        <v>0</v>
      </c>
      <c r="V14" s="126">
        <v>1948.07</v>
      </c>
      <c r="W14" s="136"/>
    </row>
    <row r="15" spans="1:24" s="132" customFormat="1">
      <c r="A15" s="210" t="s">
        <v>21</v>
      </c>
      <c r="B15" s="225"/>
      <c r="C15" s="158">
        <v>4287.43</v>
      </c>
      <c r="D15" s="178">
        <v>-119.34</v>
      </c>
      <c r="E15" s="178">
        <v>607.67999999999995</v>
      </c>
      <c r="F15" s="178">
        <v>165.22</v>
      </c>
      <c r="G15" s="178">
        <v>4895.1099999999997</v>
      </c>
      <c r="H15" s="159">
        <v>45.88</v>
      </c>
      <c r="I15" s="158">
        <v>5521.31</v>
      </c>
      <c r="J15" s="178">
        <v>1713.13</v>
      </c>
      <c r="K15" s="178">
        <v>558.23</v>
      </c>
      <c r="L15" s="178">
        <v>221.2</v>
      </c>
      <c r="M15" s="178">
        <v>6079.54</v>
      </c>
      <c r="N15" s="159">
        <v>1934.33</v>
      </c>
      <c r="O15" s="158">
        <v>5934.33</v>
      </c>
      <c r="P15" s="178">
        <v>2351.0299999999997</v>
      </c>
      <c r="Q15" s="177">
        <f t="shared" si="1"/>
        <v>628.27000000000044</v>
      </c>
      <c r="R15" s="177">
        <f t="shared" si="1"/>
        <v>278.52000000000044</v>
      </c>
      <c r="S15" s="178">
        <f>SUM(S7:S14)</f>
        <v>6562.6</v>
      </c>
      <c r="T15" s="159">
        <f>SUM(T7:T14)</f>
        <v>2629.55</v>
      </c>
      <c r="U15" s="152">
        <f>SUM(U7:U14)</f>
        <v>0</v>
      </c>
      <c r="V15" s="178">
        <f>SUM(V7:V14)</f>
        <v>3933.05</v>
      </c>
      <c r="W15" s="140"/>
    </row>
    <row r="16" spans="1:24">
      <c r="A16" s="124">
        <v>5</v>
      </c>
      <c r="B16" s="147" t="s">
        <v>39</v>
      </c>
      <c r="C16" s="160">
        <v>0</v>
      </c>
      <c r="D16" s="117">
        <v>-7.0000000000000007E-2</v>
      </c>
      <c r="E16" s="112">
        <v>0</v>
      </c>
      <c r="F16" s="112">
        <v>0</v>
      </c>
      <c r="G16" s="117">
        <v>0</v>
      </c>
      <c r="H16" s="157">
        <v>-7.0000000000000007E-2</v>
      </c>
      <c r="I16" s="162">
        <v>0</v>
      </c>
      <c r="J16" s="129">
        <v>-0.14000000000000001</v>
      </c>
      <c r="K16" s="127">
        <v>1.19</v>
      </c>
      <c r="L16" s="112">
        <v>0.87</v>
      </c>
      <c r="M16" s="117">
        <v>1.19</v>
      </c>
      <c r="N16" s="157">
        <v>0.73</v>
      </c>
      <c r="O16" s="160">
        <v>0</v>
      </c>
      <c r="P16" s="117">
        <v>0.01</v>
      </c>
      <c r="Q16" s="112">
        <f t="shared" si="1"/>
        <v>0</v>
      </c>
      <c r="R16" s="112">
        <f t="shared" si="1"/>
        <v>0</v>
      </c>
      <c r="S16" s="117">
        <v>0</v>
      </c>
      <c r="T16" s="157">
        <f>S16-V16</f>
        <v>0.01</v>
      </c>
      <c r="U16" s="173">
        <v>0</v>
      </c>
      <c r="V16" s="126">
        <v>-0.01</v>
      </c>
      <c r="W16" s="136"/>
    </row>
    <row r="17" spans="1:24" ht="17.25" customHeight="1">
      <c r="A17" s="124"/>
      <c r="B17" s="148" t="s">
        <v>2</v>
      </c>
      <c r="C17" s="161">
        <v>0</v>
      </c>
      <c r="D17" s="127">
        <v>-0.16</v>
      </c>
      <c r="E17" s="127">
        <v>0</v>
      </c>
      <c r="F17" s="127">
        <v>-0.01</v>
      </c>
      <c r="G17" s="117">
        <v>0</v>
      </c>
      <c r="H17" s="157">
        <v>-0.17</v>
      </c>
      <c r="I17" s="161">
        <v>0</v>
      </c>
      <c r="J17" s="127">
        <v>-1</v>
      </c>
      <c r="K17" s="127">
        <v>0</v>
      </c>
      <c r="L17" s="127">
        <v>0</v>
      </c>
      <c r="M17" s="117">
        <v>0</v>
      </c>
      <c r="N17" s="157">
        <v>-1</v>
      </c>
      <c r="O17" s="160">
        <v>0</v>
      </c>
      <c r="P17" s="117">
        <v>0.01</v>
      </c>
      <c r="Q17" s="112">
        <f t="shared" si="1"/>
        <v>0</v>
      </c>
      <c r="R17" s="112">
        <f t="shared" si="1"/>
        <v>0</v>
      </c>
      <c r="S17" s="117">
        <v>0</v>
      </c>
      <c r="T17" s="157">
        <f t="shared" ref="T17:T25" si="2">S17-V17</f>
        <v>0.01</v>
      </c>
      <c r="U17" s="154">
        <v>0</v>
      </c>
      <c r="V17" s="126">
        <v>-0.01</v>
      </c>
    </row>
    <row r="18" spans="1:24" ht="17.25" customHeight="1">
      <c r="A18" s="124"/>
      <c r="B18" s="147" t="s">
        <v>40</v>
      </c>
      <c r="C18" s="160">
        <v>0</v>
      </c>
      <c r="D18" s="117">
        <v>-0.01</v>
      </c>
      <c r="E18" s="112">
        <v>0</v>
      </c>
      <c r="F18" s="112">
        <v>0</v>
      </c>
      <c r="G18" s="117">
        <v>0</v>
      </c>
      <c r="H18" s="157">
        <v>-0.01</v>
      </c>
      <c r="I18" s="162">
        <v>0</v>
      </c>
      <c r="J18" s="129">
        <v>-0.04</v>
      </c>
      <c r="K18" s="112">
        <v>0</v>
      </c>
      <c r="L18" s="112">
        <v>0</v>
      </c>
      <c r="M18" s="117">
        <v>0</v>
      </c>
      <c r="N18" s="157">
        <v>-0.04</v>
      </c>
      <c r="O18" s="160">
        <v>0</v>
      </c>
      <c r="P18" s="117">
        <v>0</v>
      </c>
      <c r="Q18" s="112">
        <f t="shared" si="1"/>
        <v>0</v>
      </c>
      <c r="R18" s="112">
        <f t="shared" si="1"/>
        <v>0</v>
      </c>
      <c r="S18" s="117">
        <v>0</v>
      </c>
      <c r="T18" s="157">
        <f t="shared" si="2"/>
        <v>0</v>
      </c>
      <c r="U18" s="173">
        <v>0</v>
      </c>
      <c r="V18" s="126">
        <v>0</v>
      </c>
      <c r="W18" s="136"/>
    </row>
    <row r="19" spans="1:24" ht="17.25" customHeight="1">
      <c r="A19" s="124"/>
      <c r="B19" s="147" t="s">
        <v>3</v>
      </c>
      <c r="C19" s="160">
        <v>317.38</v>
      </c>
      <c r="D19" s="117">
        <v>-40.25</v>
      </c>
      <c r="E19" s="112">
        <v>95.74</v>
      </c>
      <c r="F19" s="112">
        <v>17.510000000000002</v>
      </c>
      <c r="G19" s="117">
        <v>413.12</v>
      </c>
      <c r="H19" s="157">
        <v>-22.74</v>
      </c>
      <c r="I19" s="161">
        <v>566.23</v>
      </c>
      <c r="J19" s="127">
        <v>149.03</v>
      </c>
      <c r="K19" s="112">
        <v>89.71</v>
      </c>
      <c r="L19" s="127">
        <v>51.36</v>
      </c>
      <c r="M19" s="117">
        <v>655.94</v>
      </c>
      <c r="N19" s="157">
        <v>200.39</v>
      </c>
      <c r="O19" s="160">
        <v>711.13</v>
      </c>
      <c r="P19" s="117">
        <v>433.93</v>
      </c>
      <c r="Q19" s="112">
        <f t="shared" si="1"/>
        <v>107.28999999999996</v>
      </c>
      <c r="R19" s="112">
        <f t="shared" si="1"/>
        <v>69.069999999999936</v>
      </c>
      <c r="S19" s="117">
        <v>818.42</v>
      </c>
      <c r="T19" s="157">
        <f t="shared" si="2"/>
        <v>502.99999999999994</v>
      </c>
      <c r="U19" s="153" t="s">
        <v>0</v>
      </c>
      <c r="V19" s="126">
        <v>315.42</v>
      </c>
      <c r="W19" s="136"/>
      <c r="X19" s="136"/>
    </row>
    <row r="20" spans="1:24" ht="17.25" customHeight="1">
      <c r="A20" s="124"/>
      <c r="B20" s="148" t="s">
        <v>36</v>
      </c>
      <c r="C20" s="160">
        <v>0</v>
      </c>
      <c r="D20" s="117">
        <v>0</v>
      </c>
      <c r="E20" s="112">
        <v>0</v>
      </c>
      <c r="F20" s="112">
        <v>0</v>
      </c>
      <c r="G20" s="117">
        <v>0</v>
      </c>
      <c r="H20" s="157">
        <v>0</v>
      </c>
      <c r="I20" s="162">
        <v>0</v>
      </c>
      <c r="J20" s="129">
        <v>0</v>
      </c>
      <c r="K20" s="112">
        <v>0</v>
      </c>
      <c r="L20" s="112">
        <v>-0.15</v>
      </c>
      <c r="M20" s="117">
        <v>0</v>
      </c>
      <c r="N20" s="157">
        <v>-0.15</v>
      </c>
      <c r="O20" s="160">
        <v>0</v>
      </c>
      <c r="P20" s="117">
        <v>0</v>
      </c>
      <c r="Q20" s="112">
        <f t="shared" si="1"/>
        <v>0</v>
      </c>
      <c r="R20" s="112">
        <f t="shared" si="1"/>
        <v>0</v>
      </c>
      <c r="S20" s="117">
        <v>0</v>
      </c>
      <c r="T20" s="157">
        <f t="shared" si="2"/>
        <v>0</v>
      </c>
      <c r="U20" s="173">
        <v>0</v>
      </c>
      <c r="V20" s="126">
        <v>0</v>
      </c>
    </row>
    <row r="21" spans="1:24" ht="17.25" customHeight="1">
      <c r="A21" s="124"/>
      <c r="B21" s="148" t="s">
        <v>41</v>
      </c>
      <c r="C21" s="161">
        <v>0</v>
      </c>
      <c r="D21" s="127">
        <v>-0.01</v>
      </c>
      <c r="E21" s="112">
        <v>0</v>
      </c>
      <c r="F21" s="127">
        <v>0.31</v>
      </c>
      <c r="G21" s="127">
        <v>0</v>
      </c>
      <c r="H21" s="157">
        <v>-1.0000000000000009E-2</v>
      </c>
      <c r="I21" s="161">
        <v>0</v>
      </c>
      <c r="J21" s="127">
        <v>0.28999999999999998</v>
      </c>
      <c r="K21" s="112">
        <v>0</v>
      </c>
      <c r="L21" s="127">
        <v>0</v>
      </c>
      <c r="M21" s="117">
        <v>0</v>
      </c>
      <c r="N21" s="157">
        <v>0.28999999999999998</v>
      </c>
      <c r="O21" s="160">
        <v>0</v>
      </c>
      <c r="P21" s="117">
        <v>0</v>
      </c>
      <c r="Q21" s="112">
        <f t="shared" si="1"/>
        <v>0</v>
      </c>
      <c r="R21" s="112">
        <f t="shared" si="1"/>
        <v>0</v>
      </c>
      <c r="S21" s="117">
        <v>0</v>
      </c>
      <c r="T21" s="157">
        <f t="shared" si="2"/>
        <v>0</v>
      </c>
      <c r="U21" s="151">
        <v>0</v>
      </c>
      <c r="V21" s="126">
        <v>0</v>
      </c>
    </row>
    <row r="22" spans="1:24" ht="17.25" customHeight="1">
      <c r="A22" s="124">
        <v>6</v>
      </c>
      <c r="B22" s="147" t="s">
        <v>42</v>
      </c>
      <c r="C22" s="160">
        <v>0</v>
      </c>
      <c r="D22" s="117">
        <v>0</v>
      </c>
      <c r="E22" s="112">
        <v>0</v>
      </c>
      <c r="F22" s="112">
        <v>0</v>
      </c>
      <c r="G22" s="117">
        <v>0</v>
      </c>
      <c r="H22" s="157">
        <v>0</v>
      </c>
      <c r="I22" s="162">
        <v>0</v>
      </c>
      <c r="J22" s="129">
        <v>-1.6100000000000003</v>
      </c>
      <c r="K22" s="112">
        <v>0</v>
      </c>
      <c r="L22" s="112">
        <v>0</v>
      </c>
      <c r="M22" s="117">
        <v>0</v>
      </c>
      <c r="N22" s="157">
        <v>-1.6100000000000003</v>
      </c>
      <c r="O22" s="160">
        <v>0</v>
      </c>
      <c r="P22" s="117">
        <v>0</v>
      </c>
      <c r="Q22" s="112">
        <f t="shared" si="1"/>
        <v>0</v>
      </c>
      <c r="R22" s="112">
        <f t="shared" si="1"/>
        <v>0</v>
      </c>
      <c r="S22" s="117">
        <v>0</v>
      </c>
      <c r="T22" s="157">
        <f t="shared" si="2"/>
        <v>0</v>
      </c>
      <c r="U22" s="173">
        <v>0</v>
      </c>
      <c r="V22" s="126">
        <v>0</v>
      </c>
    </row>
    <row r="23" spans="1:24" ht="17.25" customHeight="1">
      <c r="A23" s="124">
        <v>7</v>
      </c>
      <c r="B23" s="148" t="s">
        <v>4</v>
      </c>
      <c r="C23" s="161">
        <v>0</v>
      </c>
      <c r="D23" s="127">
        <v>-0.53</v>
      </c>
      <c r="E23" s="112">
        <v>0</v>
      </c>
      <c r="F23" s="127">
        <v>-0.04</v>
      </c>
      <c r="G23" s="127">
        <v>0</v>
      </c>
      <c r="H23" s="157">
        <v>-0.56999999999999995</v>
      </c>
      <c r="I23" s="161">
        <v>0</v>
      </c>
      <c r="J23" s="127">
        <v>-0.1</v>
      </c>
      <c r="K23" s="112">
        <v>0</v>
      </c>
      <c r="L23" s="127">
        <v>-0.01</v>
      </c>
      <c r="M23" s="117">
        <v>0</v>
      </c>
      <c r="N23" s="157">
        <v>-0.11</v>
      </c>
      <c r="O23" s="160">
        <v>1.66</v>
      </c>
      <c r="P23" s="117">
        <v>3.48</v>
      </c>
      <c r="Q23" s="112">
        <f t="shared" si="1"/>
        <v>1.0000000000000009E-2</v>
      </c>
      <c r="R23" s="112">
        <f t="shared" si="1"/>
        <v>1.0000000000000231E-2</v>
      </c>
      <c r="S23" s="117">
        <v>1.67</v>
      </c>
      <c r="T23" s="157">
        <f t="shared" si="2"/>
        <v>3.49</v>
      </c>
      <c r="U23" s="154" t="s">
        <v>0</v>
      </c>
      <c r="V23" s="126">
        <v>-1.82</v>
      </c>
      <c r="W23" s="136"/>
    </row>
    <row r="24" spans="1:24" ht="17.25" customHeight="1">
      <c r="A24" s="124">
        <v>8</v>
      </c>
      <c r="B24" s="147" t="s">
        <v>5</v>
      </c>
      <c r="C24" s="160">
        <v>360.41</v>
      </c>
      <c r="D24" s="117">
        <v>-125.74</v>
      </c>
      <c r="E24" s="112">
        <v>53.68</v>
      </c>
      <c r="F24" s="112">
        <v>27.16</v>
      </c>
      <c r="G24" s="117">
        <v>414.09</v>
      </c>
      <c r="H24" s="157">
        <v>-98.58</v>
      </c>
      <c r="I24" s="162">
        <v>489.21</v>
      </c>
      <c r="J24" s="129">
        <v>192.05</v>
      </c>
      <c r="K24" s="112">
        <v>39.19</v>
      </c>
      <c r="L24" s="112">
        <v>11.63</v>
      </c>
      <c r="M24" s="117">
        <v>528.4</v>
      </c>
      <c r="N24" s="157">
        <v>203.68</v>
      </c>
      <c r="O24" s="160">
        <v>503.05</v>
      </c>
      <c r="P24" s="117">
        <v>85.980000000000018</v>
      </c>
      <c r="Q24" s="112">
        <f t="shared" si="1"/>
        <v>50.829999999999984</v>
      </c>
      <c r="R24" s="112">
        <f t="shared" si="1"/>
        <v>7.0199999999999818</v>
      </c>
      <c r="S24" s="117">
        <v>553.88</v>
      </c>
      <c r="T24" s="157">
        <f t="shared" si="2"/>
        <v>93</v>
      </c>
      <c r="U24" s="153" t="s">
        <v>0</v>
      </c>
      <c r="V24" s="126">
        <v>460.88</v>
      </c>
    </row>
    <row r="25" spans="1:24" ht="17.25" customHeight="1">
      <c r="A25" s="124">
        <v>9</v>
      </c>
      <c r="B25" s="147" t="s">
        <v>51</v>
      </c>
      <c r="C25" s="160">
        <v>2.09</v>
      </c>
      <c r="D25" s="117">
        <v>2.06</v>
      </c>
      <c r="E25" s="112">
        <v>0.27</v>
      </c>
      <c r="F25" s="112">
        <v>-7.0000000000000007E-2</v>
      </c>
      <c r="G25" s="117">
        <v>2.36</v>
      </c>
      <c r="H25" s="157">
        <v>2.13</v>
      </c>
      <c r="I25" s="162">
        <v>0</v>
      </c>
      <c r="J25" s="129">
        <v>-0.12</v>
      </c>
      <c r="K25" s="117">
        <v>0</v>
      </c>
      <c r="L25" s="112">
        <v>-0.6</v>
      </c>
      <c r="M25" s="117">
        <v>0</v>
      </c>
      <c r="N25" s="157">
        <v>-0.72</v>
      </c>
      <c r="O25" s="160">
        <v>0</v>
      </c>
      <c r="P25" s="117">
        <v>-2.37</v>
      </c>
      <c r="Q25" s="112">
        <f t="shared" si="1"/>
        <v>0</v>
      </c>
      <c r="R25" s="112">
        <f t="shared" si="1"/>
        <v>0</v>
      </c>
      <c r="S25" s="117">
        <v>0</v>
      </c>
      <c r="T25" s="157">
        <f t="shared" si="2"/>
        <v>-2.37</v>
      </c>
      <c r="U25" s="173">
        <v>0</v>
      </c>
      <c r="V25" s="126">
        <v>2.37</v>
      </c>
      <c r="W25" s="136"/>
    </row>
    <row r="26" spans="1:24" s="132" customFormat="1" ht="17.25" customHeight="1">
      <c r="A26" s="209" t="s">
        <v>23</v>
      </c>
      <c r="B26" s="226"/>
      <c r="C26" s="158">
        <v>679.88</v>
      </c>
      <c r="D26" s="178">
        <v>-164.71</v>
      </c>
      <c r="E26" s="178">
        <v>149.69</v>
      </c>
      <c r="F26" s="178">
        <v>44.69</v>
      </c>
      <c r="G26" s="178">
        <v>829.27</v>
      </c>
      <c r="H26" s="159">
        <v>-120.02</v>
      </c>
      <c r="I26" s="158">
        <v>1055.44</v>
      </c>
      <c r="J26" s="178">
        <v>338.36</v>
      </c>
      <c r="K26" s="178">
        <v>130.09</v>
      </c>
      <c r="L26" s="178">
        <v>63.1</v>
      </c>
      <c r="M26" s="178">
        <v>1185.53</v>
      </c>
      <c r="N26" s="159">
        <v>401.46</v>
      </c>
      <c r="O26" s="158">
        <v>1215.8399999999999</v>
      </c>
      <c r="P26" s="178">
        <v>521.0200000000001</v>
      </c>
      <c r="Q26" s="177">
        <f t="shared" si="1"/>
        <v>158.12999999999988</v>
      </c>
      <c r="R26" s="177">
        <f t="shared" si="1"/>
        <v>76.099999999999909</v>
      </c>
      <c r="S26" s="178">
        <f>SUM(S16:S25)</f>
        <v>1373.9699999999998</v>
      </c>
      <c r="T26" s="159">
        <f>SUM(T19:T25)</f>
        <v>597.12</v>
      </c>
      <c r="U26" s="152">
        <f>SUM(U16:U25)</f>
        <v>0</v>
      </c>
      <c r="V26" s="178">
        <f>SUM(V16:V25)</f>
        <v>776.83</v>
      </c>
    </row>
    <row r="27" spans="1:24" s="132" customFormat="1" ht="26.25" customHeight="1">
      <c r="A27" s="209" t="s">
        <v>56</v>
      </c>
      <c r="B27" s="226"/>
      <c r="C27" s="158">
        <v>4967.3100000000004</v>
      </c>
      <c r="D27" s="178">
        <v>-284.05</v>
      </c>
      <c r="E27" s="178">
        <v>757.37</v>
      </c>
      <c r="F27" s="178">
        <v>209.91</v>
      </c>
      <c r="G27" s="178">
        <v>5724.68</v>
      </c>
      <c r="H27" s="159">
        <v>-74.14</v>
      </c>
      <c r="I27" s="158">
        <v>6576.75</v>
      </c>
      <c r="J27" s="178">
        <v>2051.4899999999998</v>
      </c>
      <c r="K27" s="178">
        <v>688.32</v>
      </c>
      <c r="L27" s="178">
        <v>284.3</v>
      </c>
      <c r="M27" s="178">
        <v>7265.07</v>
      </c>
      <c r="N27" s="159">
        <v>2335.79</v>
      </c>
      <c r="O27" s="158">
        <v>7150.17</v>
      </c>
      <c r="P27" s="178">
        <v>2872.0499999999997</v>
      </c>
      <c r="Q27" s="177">
        <f t="shared" si="1"/>
        <v>786.39999999999964</v>
      </c>
      <c r="R27" s="177">
        <f t="shared" si="1"/>
        <v>354.62000000000035</v>
      </c>
      <c r="S27" s="178">
        <f>S15+S26</f>
        <v>7936.57</v>
      </c>
      <c r="T27" s="159">
        <f>T15+T26</f>
        <v>3226.67</v>
      </c>
      <c r="U27" s="152">
        <f>U15+U26</f>
        <v>0</v>
      </c>
      <c r="V27" s="178">
        <f>V15+V26</f>
        <v>4709.88</v>
      </c>
    </row>
    <row r="28" spans="1:24" ht="17.25" customHeight="1">
      <c r="A28" s="124">
        <v>10</v>
      </c>
      <c r="B28" s="147" t="s">
        <v>6</v>
      </c>
      <c r="C28" s="160">
        <v>419.44</v>
      </c>
      <c r="D28" s="117">
        <v>161.63</v>
      </c>
      <c r="E28" s="112">
        <v>90.81</v>
      </c>
      <c r="F28" s="112">
        <v>81.650000000000006</v>
      </c>
      <c r="G28" s="117">
        <v>510.22500000000002</v>
      </c>
      <c r="H28" s="157">
        <v>243.28</v>
      </c>
      <c r="I28" s="162">
        <v>466.5</v>
      </c>
      <c r="J28" s="129">
        <v>242.46</v>
      </c>
      <c r="K28" s="112">
        <v>97.88</v>
      </c>
      <c r="L28" s="112">
        <v>89.52</v>
      </c>
      <c r="M28" s="117">
        <v>564.38</v>
      </c>
      <c r="N28" s="157">
        <v>331.98</v>
      </c>
      <c r="O28" s="160">
        <v>545.61</v>
      </c>
      <c r="P28" s="117">
        <v>283.34000000000003</v>
      </c>
      <c r="Q28" s="112">
        <f t="shared" si="1"/>
        <v>492.95999999999992</v>
      </c>
      <c r="R28" s="112">
        <f t="shared" si="1"/>
        <v>484.09999999999991</v>
      </c>
      <c r="S28" s="117">
        <v>1038.57</v>
      </c>
      <c r="T28" s="157">
        <f>S28-V28</f>
        <v>767.43999999999994</v>
      </c>
      <c r="U28" s="153" t="s">
        <v>0</v>
      </c>
      <c r="V28" s="126">
        <v>271.13</v>
      </c>
    </row>
    <row r="29" spans="1:24" ht="17.25" customHeight="1">
      <c r="A29" s="124"/>
      <c r="B29" s="147" t="s">
        <v>71</v>
      </c>
      <c r="C29" s="160"/>
      <c r="D29" s="117"/>
      <c r="E29" s="112"/>
      <c r="F29" s="112"/>
      <c r="G29" s="117"/>
      <c r="H29" s="157"/>
      <c r="I29" s="162"/>
      <c r="J29" s="129"/>
      <c r="K29" s="112"/>
      <c r="L29" s="112"/>
      <c r="M29" s="117"/>
      <c r="N29" s="157"/>
      <c r="O29" s="160"/>
      <c r="P29" s="117"/>
      <c r="Q29" s="112"/>
      <c r="R29" s="112"/>
      <c r="S29" s="117">
        <v>1459</v>
      </c>
      <c r="T29" s="157">
        <v>997</v>
      </c>
      <c r="U29" s="153"/>
      <c r="V29" s="126"/>
    </row>
    <row r="30" spans="1:24" ht="17.25" customHeight="1">
      <c r="A30" s="127" t="s">
        <v>29</v>
      </c>
      <c r="B30" s="147" t="s">
        <v>30</v>
      </c>
      <c r="C30" s="160">
        <v>856.74</v>
      </c>
      <c r="D30" s="117">
        <v>856.69</v>
      </c>
      <c r="E30" s="112">
        <v>113.18</v>
      </c>
      <c r="F30" s="112">
        <v>113.17</v>
      </c>
      <c r="G30" s="117">
        <v>969.92</v>
      </c>
      <c r="H30" s="157">
        <v>969.86</v>
      </c>
      <c r="I30" s="162">
        <v>934.29</v>
      </c>
      <c r="J30" s="129">
        <v>933.92</v>
      </c>
      <c r="K30" s="117">
        <v>106.93</v>
      </c>
      <c r="L30" s="112">
        <v>106.72</v>
      </c>
      <c r="M30" s="117">
        <v>1041.22</v>
      </c>
      <c r="N30" s="157">
        <v>1040.6400000000001</v>
      </c>
      <c r="O30" s="160">
        <v>1163.03</v>
      </c>
      <c r="P30" s="117">
        <v>1160.48</v>
      </c>
      <c r="Q30" s="112">
        <f t="shared" si="1"/>
        <v>466.61000000000013</v>
      </c>
      <c r="R30" s="112">
        <f t="shared" si="1"/>
        <v>466.41000000000008</v>
      </c>
      <c r="S30" s="117">
        <v>1629.64</v>
      </c>
      <c r="T30" s="157">
        <f>S30-V30</f>
        <v>1626.89</v>
      </c>
      <c r="U30" s="153" t="s">
        <v>0</v>
      </c>
      <c r="V30" s="126">
        <v>2.75</v>
      </c>
    </row>
    <row r="31" spans="1:24" ht="17.25" customHeight="1">
      <c r="A31" s="130">
        <v>12</v>
      </c>
      <c r="B31" s="148" t="s">
        <v>26</v>
      </c>
      <c r="C31" s="162">
        <v>790.05</v>
      </c>
      <c r="D31" s="129">
        <v>559.03</v>
      </c>
      <c r="E31" s="112">
        <v>144.94999999999999</v>
      </c>
      <c r="F31" s="112">
        <v>109.45</v>
      </c>
      <c r="G31" s="117">
        <v>935</v>
      </c>
      <c r="H31" s="157">
        <v>668.48</v>
      </c>
      <c r="I31" s="162">
        <v>1682.5</v>
      </c>
      <c r="J31" s="129">
        <v>1345.6</v>
      </c>
      <c r="K31" s="112">
        <v>174.88</v>
      </c>
      <c r="L31" s="112">
        <v>123.74</v>
      </c>
      <c r="M31" s="117">
        <v>1857.38</v>
      </c>
      <c r="N31" s="157">
        <v>1469.34</v>
      </c>
      <c r="O31" s="160">
        <v>2002</v>
      </c>
      <c r="P31" s="117">
        <v>1567.51</v>
      </c>
      <c r="Q31" s="112">
        <f t="shared" si="1"/>
        <v>153.32999999999993</v>
      </c>
      <c r="R31" s="112">
        <f t="shared" si="1"/>
        <v>130.02999999999997</v>
      </c>
      <c r="S31" s="117">
        <v>2155.33</v>
      </c>
      <c r="T31" s="157">
        <f>S31-V31</f>
        <v>1697.54</v>
      </c>
      <c r="U31" s="175" t="s">
        <v>0</v>
      </c>
      <c r="V31" s="126">
        <v>457.79</v>
      </c>
    </row>
    <row r="32" spans="1:24" s="132" customFormat="1" ht="17.25" customHeight="1">
      <c r="A32" s="211" t="s">
        <v>25</v>
      </c>
      <c r="B32" s="227"/>
      <c r="C32" s="158">
        <v>7033.54</v>
      </c>
      <c r="D32" s="178">
        <v>1293.3</v>
      </c>
      <c r="E32" s="178">
        <v>1106.31</v>
      </c>
      <c r="F32" s="178">
        <v>514.17999999999995</v>
      </c>
      <c r="G32" s="178">
        <v>8139.85</v>
      </c>
      <c r="H32" s="159">
        <v>1807.48</v>
      </c>
      <c r="I32" s="158">
        <v>9660.0400000000009</v>
      </c>
      <c r="J32" s="178">
        <v>4573.47</v>
      </c>
      <c r="K32" s="178">
        <v>1068.01</v>
      </c>
      <c r="L32" s="178">
        <v>604.28</v>
      </c>
      <c r="M32" s="178">
        <v>10728.05</v>
      </c>
      <c r="N32" s="159">
        <v>5177.75</v>
      </c>
      <c r="O32" s="158">
        <v>10860.81</v>
      </c>
      <c r="P32" s="178">
        <v>5883.38</v>
      </c>
      <c r="Q32" s="177">
        <f t="shared" si="1"/>
        <v>3358.2999999999993</v>
      </c>
      <c r="R32" s="177">
        <f t="shared" si="1"/>
        <v>2432.1600000000008</v>
      </c>
      <c r="S32" s="178">
        <f>SUM(S27:S31)</f>
        <v>14219.109999999999</v>
      </c>
      <c r="T32" s="159">
        <f>SUM(T27:T31)</f>
        <v>8315.5400000000009</v>
      </c>
      <c r="U32" s="152">
        <f>SUM(U27:U31)</f>
        <v>0</v>
      </c>
      <c r="V32" s="178">
        <f>SUM(V27:V31)</f>
        <v>5441.55</v>
      </c>
    </row>
    <row r="33" spans="1:22" s="132" customFormat="1" ht="17.25" customHeight="1">
      <c r="A33" s="179">
        <v>13</v>
      </c>
      <c r="B33" s="149" t="s">
        <v>22</v>
      </c>
      <c r="C33" s="158">
        <v>11468.55</v>
      </c>
      <c r="D33" s="178">
        <v>1707.43</v>
      </c>
      <c r="E33" s="177">
        <v>1128.8900000000001</v>
      </c>
      <c r="F33" s="177">
        <v>-4.8099999999999996</v>
      </c>
      <c r="G33" s="178">
        <v>12597.44</v>
      </c>
      <c r="H33" s="159">
        <v>1702.62</v>
      </c>
      <c r="I33" s="174">
        <v>13399.48</v>
      </c>
      <c r="J33" s="145">
        <v>2674.81</v>
      </c>
      <c r="K33" s="177">
        <v>1129.6400000000001</v>
      </c>
      <c r="L33" s="177">
        <v>103.4</v>
      </c>
      <c r="M33" s="178">
        <v>14529.12</v>
      </c>
      <c r="N33" s="159">
        <v>2778.21</v>
      </c>
      <c r="O33" s="158">
        <v>15989.78</v>
      </c>
      <c r="P33" s="178">
        <v>3542.84</v>
      </c>
      <c r="Q33" s="177">
        <f t="shared" si="1"/>
        <v>1714.6900000000005</v>
      </c>
      <c r="R33" s="177">
        <f t="shared" si="1"/>
        <v>554.1200000000008</v>
      </c>
      <c r="S33" s="178">
        <v>17704.47</v>
      </c>
      <c r="T33" s="159">
        <f>S33-V33</f>
        <v>4096.9600000000009</v>
      </c>
      <c r="U33" s="155" t="s">
        <v>0</v>
      </c>
      <c r="V33" s="146">
        <v>13607.51</v>
      </c>
    </row>
    <row r="34" spans="1:22" s="132" customFormat="1" ht="17.25" customHeight="1" thickBot="1">
      <c r="A34" s="177"/>
      <c r="B34" s="150" t="s">
        <v>44</v>
      </c>
      <c r="C34" s="163">
        <v>18502.09</v>
      </c>
      <c r="D34" s="164">
        <v>3000.73</v>
      </c>
      <c r="E34" s="164">
        <v>2235.1999999999998</v>
      </c>
      <c r="F34" s="164">
        <v>509.37</v>
      </c>
      <c r="G34" s="164">
        <v>20737.29</v>
      </c>
      <c r="H34" s="165">
        <v>3510.1</v>
      </c>
      <c r="I34" s="163">
        <v>23059.52</v>
      </c>
      <c r="J34" s="164">
        <v>7248.28</v>
      </c>
      <c r="K34" s="164">
        <v>2197.65</v>
      </c>
      <c r="L34" s="164">
        <v>707.68</v>
      </c>
      <c r="M34" s="164">
        <v>25257.17</v>
      </c>
      <c r="N34" s="165">
        <v>7955.96</v>
      </c>
      <c r="O34" s="163">
        <v>26850.59</v>
      </c>
      <c r="P34" s="164">
        <v>9426.2200000000012</v>
      </c>
      <c r="Q34" s="171">
        <f t="shared" si="1"/>
        <v>5072.9900000000016</v>
      </c>
      <c r="R34" s="171">
        <f t="shared" si="1"/>
        <v>2986.2800000000007</v>
      </c>
      <c r="S34" s="164">
        <f>SUM(S32:S33)</f>
        <v>31923.58</v>
      </c>
      <c r="T34" s="165">
        <f>SUM(T32:T33)</f>
        <v>12412.500000000002</v>
      </c>
      <c r="U34" s="152">
        <f>SUM(U32:U33)</f>
        <v>0</v>
      </c>
      <c r="V34" s="178">
        <f>SUM(V32:V33)</f>
        <v>19049.060000000001</v>
      </c>
    </row>
    <row r="35" spans="1:22">
      <c r="A35" s="212" t="s">
        <v>57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180"/>
      <c r="V35" s="114"/>
    </row>
    <row r="36" spans="1:22" ht="12.75">
      <c r="A36" s="119"/>
      <c r="B36" s="121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1:22" ht="12.75">
      <c r="A37" s="208" t="s">
        <v>38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115"/>
      <c r="V37" s="115"/>
    </row>
    <row r="38" spans="1:22">
      <c r="A38" s="115"/>
      <c r="B38" s="122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</row>
  </sheetData>
  <mergeCells count="25">
    <mergeCell ref="A1:T1"/>
    <mergeCell ref="A2:T2"/>
    <mergeCell ref="R3:T3"/>
    <mergeCell ref="A4:A6"/>
    <mergeCell ref="B4:B6"/>
    <mergeCell ref="C4:H4"/>
    <mergeCell ref="I4:N4"/>
    <mergeCell ref="O4:T4"/>
    <mergeCell ref="S5:T5"/>
    <mergeCell ref="A37:T37"/>
    <mergeCell ref="U4:U6"/>
    <mergeCell ref="V4:V6"/>
    <mergeCell ref="C5:D5"/>
    <mergeCell ref="E5:F5"/>
    <mergeCell ref="G5:H5"/>
    <mergeCell ref="I5:J5"/>
    <mergeCell ref="K5:L5"/>
    <mergeCell ref="M5:N5"/>
    <mergeCell ref="O5:P5"/>
    <mergeCell ref="Q5:R5"/>
    <mergeCell ref="A15:B15"/>
    <mergeCell ref="A26:B26"/>
    <mergeCell ref="A27:B27"/>
    <mergeCell ref="A32:B32"/>
    <mergeCell ref="A35:T35"/>
  </mergeCells>
  <pageMargins left="0.31496062992125984" right="0.31496062992125984" top="0.35433070866141736" bottom="0.35433070866141736" header="0.31496062992125984" footer="0.31496062992125984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7"/>
  <sheetViews>
    <sheetView workbookViewId="0">
      <selection sqref="A1:XFD1048576"/>
    </sheetView>
  </sheetViews>
  <sheetFormatPr defaultRowHeight="12"/>
  <cols>
    <col min="1" max="1" width="2.875" style="135" customWidth="1"/>
    <col min="2" max="2" width="8.25" style="137" customWidth="1"/>
    <col min="3" max="3" width="7.5" style="135" customWidth="1"/>
    <col min="4" max="4" width="6.5" style="135" customWidth="1"/>
    <col min="5" max="6" width="6.375" style="135" customWidth="1"/>
    <col min="7" max="7" width="7.125" style="135" customWidth="1"/>
    <col min="8" max="8" width="6.375" style="135" customWidth="1"/>
    <col min="9" max="9" width="7.375" style="135" customWidth="1"/>
    <col min="10" max="10" width="6.625" style="135" customWidth="1"/>
    <col min="11" max="12" width="6.375" style="135" customWidth="1"/>
    <col min="13" max="13" width="7.125" style="135" customWidth="1"/>
    <col min="14" max="14" width="6.375" style="135" customWidth="1"/>
    <col min="15" max="15" width="7.5" style="135" customWidth="1"/>
    <col min="16" max="16" width="7.25" style="135" customWidth="1"/>
    <col min="17" max="18" width="6.375" style="135" customWidth="1"/>
    <col min="19" max="19" width="7" style="135" customWidth="1"/>
    <col min="20" max="20" width="7.875" style="135" customWidth="1"/>
    <col min="21" max="21" width="6.375" style="135" customWidth="1"/>
    <col min="22" max="22" width="8" style="135" customWidth="1"/>
    <col min="23" max="24" width="9" style="135"/>
    <col min="25" max="25" width="10.875" style="135" bestFit="1" customWidth="1"/>
    <col min="26" max="16384" width="9" style="135"/>
  </cols>
  <sheetData>
    <row r="1" spans="1:25" ht="15">
      <c r="A1" s="213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114"/>
      <c r="V1" s="114"/>
    </row>
    <row r="2" spans="1:25" ht="22.5" customHeight="1">
      <c r="A2" s="214" t="s">
        <v>65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38"/>
      <c r="V2" s="114"/>
    </row>
    <row r="3" spans="1:25" ht="12" customHeight="1" thickBot="1">
      <c r="A3" s="120" t="s">
        <v>0</v>
      </c>
      <c r="B3" s="121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215" t="s">
        <v>27</v>
      </c>
      <c r="S3" s="215"/>
      <c r="T3" s="215"/>
      <c r="U3" s="114"/>
      <c r="V3" s="114"/>
    </row>
    <row r="4" spans="1:25" s="132" customFormat="1" ht="16.5" customHeight="1">
      <c r="A4" s="216" t="s">
        <v>28</v>
      </c>
      <c r="B4" s="228" t="s">
        <v>1</v>
      </c>
      <c r="C4" s="231" t="s">
        <v>69</v>
      </c>
      <c r="D4" s="232"/>
      <c r="E4" s="232"/>
      <c r="F4" s="232"/>
      <c r="G4" s="232"/>
      <c r="H4" s="233"/>
      <c r="I4" s="231" t="s">
        <v>68</v>
      </c>
      <c r="J4" s="232"/>
      <c r="K4" s="232"/>
      <c r="L4" s="232"/>
      <c r="M4" s="232"/>
      <c r="N4" s="233"/>
      <c r="O4" s="231" t="s">
        <v>66</v>
      </c>
      <c r="P4" s="232"/>
      <c r="Q4" s="232"/>
      <c r="R4" s="232"/>
      <c r="S4" s="232"/>
      <c r="T4" s="233"/>
      <c r="U4" s="222" t="s">
        <v>46</v>
      </c>
      <c r="V4" s="209" t="s">
        <v>67</v>
      </c>
    </row>
    <row r="5" spans="1:25" s="132" customFormat="1" ht="16.5" customHeight="1">
      <c r="A5" s="217"/>
      <c r="B5" s="229"/>
      <c r="C5" s="223" t="s">
        <v>8</v>
      </c>
      <c r="D5" s="209"/>
      <c r="E5" s="209" t="s">
        <v>9</v>
      </c>
      <c r="F5" s="209"/>
      <c r="G5" s="209" t="s">
        <v>10</v>
      </c>
      <c r="H5" s="224"/>
      <c r="I5" s="223" t="s">
        <v>8</v>
      </c>
      <c r="J5" s="209"/>
      <c r="K5" s="209" t="s">
        <v>9</v>
      </c>
      <c r="L5" s="209"/>
      <c r="M5" s="209" t="s">
        <v>10</v>
      </c>
      <c r="N5" s="224"/>
      <c r="O5" s="223" t="s">
        <v>8</v>
      </c>
      <c r="P5" s="209"/>
      <c r="Q5" s="209" t="s">
        <v>9</v>
      </c>
      <c r="R5" s="209"/>
      <c r="S5" s="209" t="s">
        <v>10</v>
      </c>
      <c r="T5" s="224"/>
      <c r="U5" s="222"/>
      <c r="V5" s="209"/>
    </row>
    <row r="6" spans="1:25" s="132" customFormat="1" ht="18" customHeight="1" thickBot="1">
      <c r="A6" s="218"/>
      <c r="B6" s="230"/>
      <c r="C6" s="170" t="s">
        <v>11</v>
      </c>
      <c r="D6" s="171" t="s">
        <v>12</v>
      </c>
      <c r="E6" s="171" t="s">
        <v>11</v>
      </c>
      <c r="F6" s="171" t="s">
        <v>12</v>
      </c>
      <c r="G6" s="171" t="s">
        <v>11</v>
      </c>
      <c r="H6" s="172" t="s">
        <v>12</v>
      </c>
      <c r="I6" s="170" t="s">
        <v>11</v>
      </c>
      <c r="J6" s="171" t="s">
        <v>12</v>
      </c>
      <c r="K6" s="171" t="s">
        <v>11</v>
      </c>
      <c r="L6" s="171" t="s">
        <v>12</v>
      </c>
      <c r="M6" s="171" t="s">
        <v>11</v>
      </c>
      <c r="N6" s="172" t="s">
        <v>12</v>
      </c>
      <c r="O6" s="170" t="s">
        <v>11</v>
      </c>
      <c r="P6" s="171" t="s">
        <v>12</v>
      </c>
      <c r="Q6" s="171" t="s">
        <v>11</v>
      </c>
      <c r="R6" s="171" t="s">
        <v>12</v>
      </c>
      <c r="S6" s="171" t="s">
        <v>11</v>
      </c>
      <c r="T6" s="172" t="s">
        <v>12</v>
      </c>
      <c r="U6" s="222"/>
      <c r="V6" s="209"/>
    </row>
    <row r="7" spans="1:25" ht="17.25" customHeight="1">
      <c r="A7" s="124">
        <v>1</v>
      </c>
      <c r="B7" s="147" t="s">
        <v>13</v>
      </c>
      <c r="C7" s="166">
        <v>0</v>
      </c>
      <c r="D7" s="167">
        <v>-16.86</v>
      </c>
      <c r="E7" s="167">
        <v>0</v>
      </c>
      <c r="F7" s="167">
        <v>-0.96</v>
      </c>
      <c r="G7" s="168">
        <v>0</v>
      </c>
      <c r="H7" s="169">
        <v>-17.82</v>
      </c>
      <c r="I7" s="166">
        <v>0</v>
      </c>
      <c r="J7" s="167">
        <v>-17.39</v>
      </c>
      <c r="K7" s="167">
        <v>0.54</v>
      </c>
      <c r="L7" s="167">
        <v>0.95</v>
      </c>
      <c r="M7" s="168">
        <v>0.54</v>
      </c>
      <c r="N7" s="169">
        <v>-18.34</v>
      </c>
      <c r="O7" s="176">
        <v>0</v>
      </c>
      <c r="P7" s="168">
        <v>-16.850000000000001</v>
      </c>
      <c r="Q7" s="167">
        <f>S7-O7</f>
        <v>0</v>
      </c>
      <c r="R7" s="167">
        <f>T7-P7</f>
        <v>-0.88999999999999702</v>
      </c>
      <c r="S7" s="168">
        <v>0</v>
      </c>
      <c r="T7" s="169">
        <f t="shared" ref="T7:T14" si="0">S7-V7</f>
        <v>-17.739999999999998</v>
      </c>
      <c r="U7" s="154" t="s">
        <v>0</v>
      </c>
      <c r="V7" s="126">
        <v>17.739999999999998</v>
      </c>
    </row>
    <row r="8" spans="1:25" ht="17.25" customHeight="1">
      <c r="A8" s="124">
        <v>2</v>
      </c>
      <c r="B8" s="147" t="s">
        <v>14</v>
      </c>
      <c r="C8" s="156">
        <v>1199.07</v>
      </c>
      <c r="D8" s="112">
        <v>-740</v>
      </c>
      <c r="E8" s="112">
        <v>171.65</v>
      </c>
      <c r="F8" s="112">
        <v>21.52</v>
      </c>
      <c r="G8" s="117">
        <v>1370.72</v>
      </c>
      <c r="H8" s="157">
        <v>-718.94</v>
      </c>
      <c r="I8" s="156">
        <v>1551.31</v>
      </c>
      <c r="J8" s="112">
        <v>347.9</v>
      </c>
      <c r="K8" s="112">
        <v>122.63</v>
      </c>
      <c r="L8" s="112">
        <v>66.510000000000005</v>
      </c>
      <c r="M8" s="117">
        <v>1673.94</v>
      </c>
      <c r="N8" s="157">
        <v>414.41</v>
      </c>
      <c r="O8" s="160">
        <v>1212.6500000000001</v>
      </c>
      <c r="P8" s="117">
        <v>681.41000000000008</v>
      </c>
      <c r="Q8" s="112">
        <f t="shared" ref="Q8:R33" si="1">S8-O8</f>
        <v>108.58999999999992</v>
      </c>
      <c r="R8" s="112">
        <f t="shared" si="1"/>
        <v>59.529999999999973</v>
      </c>
      <c r="S8" s="117">
        <v>1321.24</v>
      </c>
      <c r="T8" s="157">
        <f t="shared" si="0"/>
        <v>740.94</v>
      </c>
      <c r="U8" s="154" t="s">
        <v>0</v>
      </c>
      <c r="V8" s="126">
        <v>580.29999999999995</v>
      </c>
      <c r="X8" s="135" t="s">
        <v>63</v>
      </c>
    </row>
    <row r="9" spans="1:25" ht="17.25" customHeight="1">
      <c r="A9" s="124">
        <v>3</v>
      </c>
      <c r="B9" s="147" t="s">
        <v>15</v>
      </c>
      <c r="C9" s="156">
        <v>682.79</v>
      </c>
      <c r="D9" s="112">
        <v>99.41</v>
      </c>
      <c r="E9" s="112">
        <v>128.83000000000001</v>
      </c>
      <c r="F9" s="112">
        <v>22.85</v>
      </c>
      <c r="G9" s="117">
        <v>811.62</v>
      </c>
      <c r="H9" s="157">
        <v>122.26</v>
      </c>
      <c r="I9" s="156">
        <v>1012.61</v>
      </c>
      <c r="J9" s="112">
        <v>323.18</v>
      </c>
      <c r="K9" s="112">
        <v>120.6</v>
      </c>
      <c r="L9" s="112">
        <v>35.049999999999997</v>
      </c>
      <c r="M9" s="117">
        <v>1133.21</v>
      </c>
      <c r="N9" s="157">
        <v>358.23</v>
      </c>
      <c r="O9" s="160">
        <v>1317.21</v>
      </c>
      <c r="P9" s="117">
        <v>334.45000000000005</v>
      </c>
      <c r="Q9" s="112">
        <f t="shared" si="1"/>
        <v>151.74</v>
      </c>
      <c r="R9" s="112">
        <f t="shared" si="1"/>
        <v>49.230000000000018</v>
      </c>
      <c r="S9" s="117">
        <v>1468.95</v>
      </c>
      <c r="T9" s="157">
        <f t="shared" si="0"/>
        <v>383.68000000000006</v>
      </c>
      <c r="U9" s="154" t="s">
        <v>0</v>
      </c>
      <c r="V9" s="126">
        <v>1085.27</v>
      </c>
    </row>
    <row r="10" spans="1:25" ht="17.25" customHeight="1">
      <c r="A10" s="124"/>
      <c r="B10" s="147" t="s">
        <v>16</v>
      </c>
      <c r="C10" s="156">
        <v>78.67</v>
      </c>
      <c r="D10" s="112">
        <v>37.770000000000003</v>
      </c>
      <c r="E10" s="112">
        <v>13.47</v>
      </c>
      <c r="F10" s="112">
        <v>8.27</v>
      </c>
      <c r="G10" s="117">
        <v>92.14</v>
      </c>
      <c r="H10" s="157">
        <v>46.04</v>
      </c>
      <c r="I10" s="156">
        <v>144.49</v>
      </c>
      <c r="J10" s="112">
        <v>72.58</v>
      </c>
      <c r="K10" s="112">
        <v>16.21</v>
      </c>
      <c r="L10" s="112">
        <v>4.78</v>
      </c>
      <c r="M10" s="117">
        <v>161</v>
      </c>
      <c r="N10" s="157">
        <v>77.36</v>
      </c>
      <c r="O10" s="160">
        <v>181.6</v>
      </c>
      <c r="P10" s="117">
        <v>90.28</v>
      </c>
      <c r="Q10" s="112">
        <f t="shared" si="1"/>
        <v>17.610000000000014</v>
      </c>
      <c r="R10" s="112">
        <f t="shared" si="1"/>
        <v>8.2800000000000011</v>
      </c>
      <c r="S10" s="117">
        <v>199.21</v>
      </c>
      <c r="T10" s="157">
        <f t="shared" si="0"/>
        <v>98.56</v>
      </c>
      <c r="U10" s="154" t="s">
        <v>0</v>
      </c>
      <c r="V10" s="126">
        <v>100.65</v>
      </c>
    </row>
    <row r="11" spans="1:25" ht="17.25" customHeight="1">
      <c r="A11" s="124"/>
      <c r="B11" s="147" t="s">
        <v>17</v>
      </c>
      <c r="C11" s="156">
        <v>63.38</v>
      </c>
      <c r="D11" s="112">
        <v>23.91</v>
      </c>
      <c r="E11" s="112">
        <v>11.54</v>
      </c>
      <c r="F11" s="112">
        <v>7.02</v>
      </c>
      <c r="G11" s="117">
        <v>74.92</v>
      </c>
      <c r="H11" s="157">
        <v>30.93</v>
      </c>
      <c r="I11" s="156">
        <v>125.06</v>
      </c>
      <c r="J11" s="112">
        <v>82.72</v>
      </c>
      <c r="K11" s="112">
        <v>13.91</v>
      </c>
      <c r="L11" s="112">
        <v>9.8800000000000008</v>
      </c>
      <c r="M11" s="117">
        <v>138.97</v>
      </c>
      <c r="N11" s="157">
        <v>92.6</v>
      </c>
      <c r="O11" s="160">
        <v>139.4</v>
      </c>
      <c r="P11" s="117">
        <v>74.47</v>
      </c>
      <c r="Q11" s="112">
        <f t="shared" si="1"/>
        <v>12.579999999999984</v>
      </c>
      <c r="R11" s="112">
        <f t="shared" si="1"/>
        <v>2.3799999999999955</v>
      </c>
      <c r="S11" s="117">
        <v>151.97999999999999</v>
      </c>
      <c r="T11" s="157">
        <f t="shared" si="0"/>
        <v>76.849999999999994</v>
      </c>
      <c r="U11" s="154" t="s">
        <v>0</v>
      </c>
      <c r="V11" s="126">
        <v>75.13</v>
      </c>
    </row>
    <row r="12" spans="1:25" ht="17.25" customHeight="1">
      <c r="A12" s="124"/>
      <c r="B12" s="147" t="s">
        <v>18</v>
      </c>
      <c r="C12" s="156">
        <v>273.69</v>
      </c>
      <c r="D12" s="112">
        <v>230.31</v>
      </c>
      <c r="E12" s="112">
        <v>63.2</v>
      </c>
      <c r="F12" s="112">
        <v>56.56</v>
      </c>
      <c r="G12" s="117">
        <v>336.89</v>
      </c>
      <c r="H12" s="157">
        <v>286.87</v>
      </c>
      <c r="I12" s="156">
        <v>587.78</v>
      </c>
      <c r="J12" s="128">
        <v>507.16</v>
      </c>
      <c r="K12" s="112">
        <v>69.489999999999995</v>
      </c>
      <c r="L12" s="112">
        <v>60.9</v>
      </c>
      <c r="M12" s="117">
        <v>657.27</v>
      </c>
      <c r="N12" s="157">
        <v>568.05999999999995</v>
      </c>
      <c r="O12" s="160">
        <v>699.27</v>
      </c>
      <c r="P12" s="117">
        <v>584.82999999999993</v>
      </c>
      <c r="Q12" s="112">
        <f t="shared" si="1"/>
        <v>77.180000000000064</v>
      </c>
      <c r="R12" s="112">
        <f t="shared" si="1"/>
        <v>65.760000000000105</v>
      </c>
      <c r="S12" s="117">
        <v>776.45</v>
      </c>
      <c r="T12" s="157">
        <f t="shared" si="0"/>
        <v>650.59</v>
      </c>
      <c r="U12" s="154" t="s">
        <v>0</v>
      </c>
      <c r="V12" s="126">
        <v>125.86</v>
      </c>
      <c r="W12" s="135" t="s">
        <v>70</v>
      </c>
    </row>
    <row r="13" spans="1:25" ht="17.25" customHeight="1">
      <c r="A13" s="124"/>
      <c r="B13" s="147" t="s">
        <v>19</v>
      </c>
      <c r="C13" s="156">
        <v>0</v>
      </c>
      <c r="D13" s="112">
        <v>-0.06</v>
      </c>
      <c r="E13" s="112">
        <v>0</v>
      </c>
      <c r="F13" s="112">
        <v>0</v>
      </c>
      <c r="G13" s="117">
        <v>0</v>
      </c>
      <c r="H13" s="157">
        <v>-0.06</v>
      </c>
      <c r="I13" s="156">
        <v>0</v>
      </c>
      <c r="J13" s="112">
        <v>0</v>
      </c>
      <c r="K13" s="112">
        <v>0</v>
      </c>
      <c r="L13" s="112">
        <v>0</v>
      </c>
      <c r="M13" s="117">
        <v>0</v>
      </c>
      <c r="N13" s="157">
        <v>0</v>
      </c>
      <c r="O13" s="160">
        <v>0</v>
      </c>
      <c r="P13" s="117">
        <v>-0.03</v>
      </c>
      <c r="Q13" s="112">
        <f t="shared" si="1"/>
        <v>0</v>
      </c>
      <c r="R13" s="112">
        <f t="shared" si="1"/>
        <v>0</v>
      </c>
      <c r="S13" s="117">
        <v>0</v>
      </c>
      <c r="T13" s="157">
        <f t="shared" si="0"/>
        <v>-0.03</v>
      </c>
      <c r="U13" s="154" t="s">
        <v>0</v>
      </c>
      <c r="V13" s="126">
        <v>0.03</v>
      </c>
    </row>
    <row r="14" spans="1:25" ht="17.25" customHeight="1">
      <c r="A14" s="124">
        <v>4</v>
      </c>
      <c r="B14" s="147" t="s">
        <v>20</v>
      </c>
      <c r="C14" s="156">
        <v>1989.83</v>
      </c>
      <c r="D14" s="112">
        <v>246.64</v>
      </c>
      <c r="E14" s="112">
        <v>218.99</v>
      </c>
      <c r="F14" s="112">
        <v>49.96</v>
      </c>
      <c r="G14" s="117">
        <v>2208.8200000000002</v>
      </c>
      <c r="H14" s="157">
        <v>296.60000000000002</v>
      </c>
      <c r="I14" s="156">
        <v>2099.7600000000002</v>
      </c>
      <c r="J14" s="112">
        <v>396.98</v>
      </c>
      <c r="K14" s="112">
        <v>214.85</v>
      </c>
      <c r="L14" s="112">
        <v>45.03</v>
      </c>
      <c r="M14" s="117">
        <v>2314.61</v>
      </c>
      <c r="N14" s="157">
        <v>442.01</v>
      </c>
      <c r="O14" s="160">
        <v>2384.1999999999998</v>
      </c>
      <c r="P14" s="117">
        <v>602.4699999999998</v>
      </c>
      <c r="Q14" s="112">
        <f t="shared" si="1"/>
        <v>235.25</v>
      </c>
      <c r="R14" s="112">
        <f t="shared" si="1"/>
        <v>68.910000000000082</v>
      </c>
      <c r="S14" s="117">
        <v>2619.4499999999998</v>
      </c>
      <c r="T14" s="157">
        <f t="shared" si="0"/>
        <v>671.37999999999988</v>
      </c>
      <c r="U14" s="154" t="s">
        <v>0</v>
      </c>
      <c r="V14" s="126">
        <v>1948.07</v>
      </c>
      <c r="W14" s="136"/>
      <c r="Y14" s="135">
        <f>75478+18570+17000</f>
        <v>111048</v>
      </c>
    </row>
    <row r="15" spans="1:25" s="132" customFormat="1" ht="17.25" customHeight="1">
      <c r="A15" s="210" t="s">
        <v>21</v>
      </c>
      <c r="B15" s="225"/>
      <c r="C15" s="158">
        <v>4287.43</v>
      </c>
      <c r="D15" s="116">
        <v>-119.34</v>
      </c>
      <c r="E15" s="116">
        <v>607.67999999999995</v>
      </c>
      <c r="F15" s="116">
        <v>165.22</v>
      </c>
      <c r="G15" s="116">
        <v>4895.1099999999997</v>
      </c>
      <c r="H15" s="159">
        <v>45.88</v>
      </c>
      <c r="I15" s="158">
        <v>5521.31</v>
      </c>
      <c r="J15" s="116">
        <v>1713.13</v>
      </c>
      <c r="K15" s="116">
        <v>558.23</v>
      </c>
      <c r="L15" s="116">
        <v>221.2</v>
      </c>
      <c r="M15" s="116">
        <v>6079.54</v>
      </c>
      <c r="N15" s="159">
        <v>1934.33</v>
      </c>
      <c r="O15" s="158">
        <v>5934.33</v>
      </c>
      <c r="P15" s="116">
        <v>2351.0299999999997</v>
      </c>
      <c r="Q15" s="133">
        <f t="shared" si="1"/>
        <v>602.94999999999982</v>
      </c>
      <c r="R15" s="133">
        <f t="shared" si="1"/>
        <v>253.20000000000027</v>
      </c>
      <c r="S15" s="116">
        <f>SUM(S7:S14)</f>
        <v>6537.28</v>
      </c>
      <c r="T15" s="159">
        <f>SUM(T7:T14)</f>
        <v>2604.23</v>
      </c>
      <c r="U15" s="152">
        <f>SUM(U7:U14)</f>
        <v>0</v>
      </c>
      <c r="V15" s="116">
        <f>SUM(V7:V14)</f>
        <v>3933.05</v>
      </c>
      <c r="W15" s="140"/>
    </row>
    <row r="16" spans="1:25" ht="17.25" customHeight="1">
      <c r="A16" s="124">
        <v>5</v>
      </c>
      <c r="B16" s="147" t="s">
        <v>39</v>
      </c>
      <c r="C16" s="160">
        <v>0</v>
      </c>
      <c r="D16" s="117">
        <v>-7.0000000000000007E-2</v>
      </c>
      <c r="E16" s="112">
        <v>0</v>
      </c>
      <c r="F16" s="112">
        <v>0</v>
      </c>
      <c r="G16" s="117">
        <v>0</v>
      </c>
      <c r="H16" s="157">
        <v>-7.0000000000000007E-2</v>
      </c>
      <c r="I16" s="162">
        <v>0</v>
      </c>
      <c r="J16" s="129">
        <v>-0.14000000000000001</v>
      </c>
      <c r="K16" s="127">
        <v>1.19</v>
      </c>
      <c r="L16" s="112">
        <v>0.87</v>
      </c>
      <c r="M16" s="117">
        <v>1.19</v>
      </c>
      <c r="N16" s="157">
        <v>0.73</v>
      </c>
      <c r="O16" s="160">
        <v>0</v>
      </c>
      <c r="P16" s="117">
        <v>0.01</v>
      </c>
      <c r="Q16" s="112">
        <f t="shared" si="1"/>
        <v>0</v>
      </c>
      <c r="R16" s="112">
        <f t="shared" si="1"/>
        <v>0</v>
      </c>
      <c r="S16" s="117">
        <v>0</v>
      </c>
      <c r="T16" s="157">
        <f>S16-V16</f>
        <v>0.01</v>
      </c>
      <c r="U16" s="173">
        <v>0</v>
      </c>
      <c r="V16" s="126">
        <v>-0.01</v>
      </c>
      <c r="W16" s="136"/>
    </row>
    <row r="17" spans="1:27" ht="17.25" customHeight="1">
      <c r="A17" s="124"/>
      <c r="B17" s="148" t="s">
        <v>2</v>
      </c>
      <c r="C17" s="161">
        <v>0</v>
      </c>
      <c r="D17" s="127">
        <v>-0.16</v>
      </c>
      <c r="E17" s="127">
        <v>0</v>
      </c>
      <c r="F17" s="127">
        <v>-0.01</v>
      </c>
      <c r="G17" s="117">
        <v>0</v>
      </c>
      <c r="H17" s="157">
        <v>-0.17</v>
      </c>
      <c r="I17" s="161">
        <v>0</v>
      </c>
      <c r="J17" s="127">
        <v>-1</v>
      </c>
      <c r="K17" s="127">
        <v>0</v>
      </c>
      <c r="L17" s="127">
        <v>0</v>
      </c>
      <c r="M17" s="117">
        <v>0</v>
      </c>
      <c r="N17" s="157">
        <v>-1</v>
      </c>
      <c r="O17" s="160">
        <v>0</v>
      </c>
      <c r="P17" s="117">
        <v>0.01</v>
      </c>
      <c r="Q17" s="112">
        <f t="shared" si="1"/>
        <v>0</v>
      </c>
      <c r="R17" s="112">
        <f t="shared" si="1"/>
        <v>0</v>
      </c>
      <c r="S17" s="117">
        <v>0</v>
      </c>
      <c r="T17" s="157">
        <f t="shared" ref="T17:T25" si="2">S17-V17</f>
        <v>0.01</v>
      </c>
      <c r="U17" s="154">
        <v>0</v>
      </c>
      <c r="V17" s="126">
        <v>-0.01</v>
      </c>
    </row>
    <row r="18" spans="1:27" ht="17.25" customHeight="1">
      <c r="A18" s="124"/>
      <c r="B18" s="147" t="s">
        <v>40</v>
      </c>
      <c r="C18" s="160">
        <v>0</v>
      </c>
      <c r="D18" s="117">
        <v>-0.01</v>
      </c>
      <c r="E18" s="112">
        <v>0</v>
      </c>
      <c r="F18" s="112">
        <v>0</v>
      </c>
      <c r="G18" s="117">
        <v>0</v>
      </c>
      <c r="H18" s="157">
        <v>-0.01</v>
      </c>
      <c r="I18" s="162">
        <v>0</v>
      </c>
      <c r="J18" s="129">
        <v>-0.04</v>
      </c>
      <c r="K18" s="112">
        <v>0</v>
      </c>
      <c r="L18" s="112">
        <v>0</v>
      </c>
      <c r="M18" s="117">
        <v>0</v>
      </c>
      <c r="N18" s="157">
        <v>-0.04</v>
      </c>
      <c r="O18" s="160">
        <v>0</v>
      </c>
      <c r="P18" s="117">
        <v>0</v>
      </c>
      <c r="Q18" s="112">
        <f t="shared" si="1"/>
        <v>0</v>
      </c>
      <c r="R18" s="112">
        <f t="shared" si="1"/>
        <v>0</v>
      </c>
      <c r="S18" s="117">
        <v>0</v>
      </c>
      <c r="T18" s="157">
        <f t="shared" si="2"/>
        <v>0</v>
      </c>
      <c r="U18" s="173">
        <v>0</v>
      </c>
      <c r="V18" s="126">
        <v>0</v>
      </c>
      <c r="W18" s="136"/>
    </row>
    <row r="19" spans="1:27" ht="17.25" customHeight="1">
      <c r="A19" s="124"/>
      <c r="B19" s="147" t="s">
        <v>3</v>
      </c>
      <c r="C19" s="160">
        <v>317.38</v>
      </c>
      <c r="D19" s="117">
        <v>-40.25</v>
      </c>
      <c r="E19" s="112">
        <v>95.74</v>
      </c>
      <c r="F19" s="112">
        <v>17.510000000000002</v>
      </c>
      <c r="G19" s="117">
        <v>413.12</v>
      </c>
      <c r="H19" s="157">
        <v>-22.74</v>
      </c>
      <c r="I19" s="161">
        <v>566.23</v>
      </c>
      <c r="J19" s="127">
        <v>149.03</v>
      </c>
      <c r="K19" s="112">
        <v>89.71</v>
      </c>
      <c r="L19" s="127">
        <v>51.36</v>
      </c>
      <c r="M19" s="117">
        <v>655.94</v>
      </c>
      <c r="N19" s="157">
        <v>200.39</v>
      </c>
      <c r="O19" s="160">
        <v>711.13</v>
      </c>
      <c r="P19" s="117">
        <v>433.93</v>
      </c>
      <c r="Q19" s="112">
        <f t="shared" si="1"/>
        <v>107.28999999999996</v>
      </c>
      <c r="R19" s="112">
        <f t="shared" si="1"/>
        <v>69.069999999999936</v>
      </c>
      <c r="S19" s="117">
        <v>818.42</v>
      </c>
      <c r="T19" s="157">
        <f t="shared" si="2"/>
        <v>502.99999999999994</v>
      </c>
      <c r="U19" s="153" t="s">
        <v>0</v>
      </c>
      <c r="V19" s="126">
        <v>315.42</v>
      </c>
      <c r="W19" s="136"/>
      <c r="X19" s="136"/>
    </row>
    <row r="20" spans="1:27" ht="17.25" customHeight="1">
      <c r="A20" s="124"/>
      <c r="B20" s="148" t="s">
        <v>36</v>
      </c>
      <c r="C20" s="160">
        <v>0</v>
      </c>
      <c r="D20" s="117">
        <v>0</v>
      </c>
      <c r="E20" s="112">
        <v>0</v>
      </c>
      <c r="F20" s="112">
        <v>0</v>
      </c>
      <c r="G20" s="117">
        <v>0</v>
      </c>
      <c r="H20" s="157">
        <v>0</v>
      </c>
      <c r="I20" s="162">
        <v>0</v>
      </c>
      <c r="J20" s="129">
        <v>0</v>
      </c>
      <c r="K20" s="112">
        <v>0</v>
      </c>
      <c r="L20" s="112">
        <v>-0.15</v>
      </c>
      <c r="M20" s="117">
        <v>0</v>
      </c>
      <c r="N20" s="157">
        <v>-0.15</v>
      </c>
      <c r="O20" s="160">
        <v>0</v>
      </c>
      <c r="P20" s="117">
        <v>0</v>
      </c>
      <c r="Q20" s="112">
        <f t="shared" si="1"/>
        <v>0</v>
      </c>
      <c r="R20" s="112">
        <f t="shared" si="1"/>
        <v>0</v>
      </c>
      <c r="S20" s="117">
        <v>0</v>
      </c>
      <c r="T20" s="157">
        <f t="shared" si="2"/>
        <v>0</v>
      </c>
      <c r="U20" s="173">
        <v>0</v>
      </c>
      <c r="V20" s="126">
        <v>0</v>
      </c>
    </row>
    <row r="21" spans="1:27" ht="17.25" customHeight="1">
      <c r="A21" s="124"/>
      <c r="B21" s="148" t="s">
        <v>41</v>
      </c>
      <c r="C21" s="161">
        <v>0</v>
      </c>
      <c r="D21" s="127">
        <v>-0.01</v>
      </c>
      <c r="E21" s="112">
        <v>0</v>
      </c>
      <c r="F21" s="127">
        <v>0.31</v>
      </c>
      <c r="G21" s="127">
        <v>0</v>
      </c>
      <c r="H21" s="157">
        <v>-1.0000000000000009E-2</v>
      </c>
      <c r="I21" s="161">
        <v>0</v>
      </c>
      <c r="J21" s="127">
        <v>0.28999999999999998</v>
      </c>
      <c r="K21" s="112">
        <v>0</v>
      </c>
      <c r="L21" s="127">
        <v>0</v>
      </c>
      <c r="M21" s="117">
        <v>0</v>
      </c>
      <c r="N21" s="157">
        <v>0.28999999999999998</v>
      </c>
      <c r="O21" s="160">
        <v>0</v>
      </c>
      <c r="P21" s="117">
        <v>0</v>
      </c>
      <c r="Q21" s="112">
        <f t="shared" si="1"/>
        <v>0</v>
      </c>
      <c r="R21" s="112">
        <f t="shared" si="1"/>
        <v>0</v>
      </c>
      <c r="S21" s="117">
        <v>0</v>
      </c>
      <c r="T21" s="157">
        <f t="shared" si="2"/>
        <v>0</v>
      </c>
      <c r="U21" s="151">
        <v>0</v>
      </c>
      <c r="V21" s="126">
        <v>0</v>
      </c>
    </row>
    <row r="22" spans="1:27" ht="17.25" customHeight="1">
      <c r="A22" s="124">
        <v>6</v>
      </c>
      <c r="B22" s="147" t="s">
        <v>42</v>
      </c>
      <c r="C22" s="160">
        <v>0</v>
      </c>
      <c r="D22" s="117">
        <v>0</v>
      </c>
      <c r="E22" s="112">
        <v>0</v>
      </c>
      <c r="F22" s="112">
        <v>0</v>
      </c>
      <c r="G22" s="117">
        <v>0</v>
      </c>
      <c r="H22" s="157">
        <v>0</v>
      </c>
      <c r="I22" s="162">
        <v>0</v>
      </c>
      <c r="J22" s="129">
        <v>-1.6100000000000003</v>
      </c>
      <c r="K22" s="112">
        <v>0</v>
      </c>
      <c r="L22" s="112">
        <v>0</v>
      </c>
      <c r="M22" s="117">
        <v>0</v>
      </c>
      <c r="N22" s="157">
        <v>-1.6100000000000003</v>
      </c>
      <c r="O22" s="160">
        <v>0</v>
      </c>
      <c r="P22" s="117">
        <v>0</v>
      </c>
      <c r="Q22" s="112">
        <f t="shared" si="1"/>
        <v>0</v>
      </c>
      <c r="R22" s="112">
        <f t="shared" si="1"/>
        <v>0</v>
      </c>
      <c r="S22" s="117">
        <v>0</v>
      </c>
      <c r="T22" s="157">
        <f t="shared" si="2"/>
        <v>0</v>
      </c>
      <c r="U22" s="173">
        <v>0</v>
      </c>
      <c r="V22" s="126">
        <v>0</v>
      </c>
    </row>
    <row r="23" spans="1:27" ht="17.25" customHeight="1">
      <c r="A23" s="124">
        <v>7</v>
      </c>
      <c r="B23" s="148" t="s">
        <v>4</v>
      </c>
      <c r="C23" s="161">
        <v>0</v>
      </c>
      <c r="D23" s="127">
        <v>-0.53</v>
      </c>
      <c r="E23" s="112">
        <v>0</v>
      </c>
      <c r="F23" s="127">
        <v>-0.04</v>
      </c>
      <c r="G23" s="127">
        <v>0</v>
      </c>
      <c r="H23" s="157">
        <v>-0.56999999999999995</v>
      </c>
      <c r="I23" s="161">
        <v>0</v>
      </c>
      <c r="J23" s="127">
        <v>-0.1</v>
      </c>
      <c r="K23" s="112">
        <v>0</v>
      </c>
      <c r="L23" s="127">
        <v>-0.01</v>
      </c>
      <c r="M23" s="117">
        <v>0</v>
      </c>
      <c r="N23" s="157">
        <v>-0.11</v>
      </c>
      <c r="O23" s="160">
        <v>1.66</v>
      </c>
      <c r="P23" s="117">
        <v>3.48</v>
      </c>
      <c r="Q23" s="112">
        <f t="shared" si="1"/>
        <v>0</v>
      </c>
      <c r="R23" s="112">
        <f t="shared" si="1"/>
        <v>0</v>
      </c>
      <c r="S23" s="117">
        <v>1.66</v>
      </c>
      <c r="T23" s="157">
        <f t="shared" si="2"/>
        <v>3.48</v>
      </c>
      <c r="U23" s="154" t="s">
        <v>0</v>
      </c>
      <c r="V23" s="126">
        <v>-1.82</v>
      </c>
      <c r="W23" s="136"/>
    </row>
    <row r="24" spans="1:27" ht="17.25" customHeight="1">
      <c r="A24" s="124">
        <v>8</v>
      </c>
      <c r="B24" s="147" t="s">
        <v>5</v>
      </c>
      <c r="C24" s="160">
        <v>360.41</v>
      </c>
      <c r="D24" s="117">
        <v>-125.74</v>
      </c>
      <c r="E24" s="112">
        <v>53.68</v>
      </c>
      <c r="F24" s="112">
        <v>27.16</v>
      </c>
      <c r="G24" s="117">
        <v>414.09</v>
      </c>
      <c r="H24" s="157">
        <v>-98.58</v>
      </c>
      <c r="I24" s="162">
        <v>489.21</v>
      </c>
      <c r="J24" s="129">
        <v>192.05</v>
      </c>
      <c r="K24" s="112">
        <v>39.19</v>
      </c>
      <c r="L24" s="112">
        <v>11.63</v>
      </c>
      <c r="M24" s="117">
        <v>528.4</v>
      </c>
      <c r="N24" s="157">
        <v>203.68</v>
      </c>
      <c r="O24" s="160">
        <v>503.05</v>
      </c>
      <c r="P24" s="117">
        <v>85.980000000000018</v>
      </c>
      <c r="Q24" s="112">
        <f t="shared" si="1"/>
        <v>50.829999999999984</v>
      </c>
      <c r="R24" s="112">
        <f t="shared" si="1"/>
        <v>7.0199999999999818</v>
      </c>
      <c r="S24" s="117">
        <v>553.88</v>
      </c>
      <c r="T24" s="157">
        <f t="shared" si="2"/>
        <v>93</v>
      </c>
      <c r="U24" s="153" t="s">
        <v>0</v>
      </c>
      <c r="V24" s="126">
        <v>460.88</v>
      </c>
    </row>
    <row r="25" spans="1:27" ht="17.25" customHeight="1" thickBot="1">
      <c r="A25" s="124">
        <v>9</v>
      </c>
      <c r="B25" s="147" t="s">
        <v>51</v>
      </c>
      <c r="C25" s="160">
        <v>2.09</v>
      </c>
      <c r="D25" s="117">
        <v>2.06</v>
      </c>
      <c r="E25" s="112">
        <v>0.27</v>
      </c>
      <c r="F25" s="112">
        <v>-7.0000000000000007E-2</v>
      </c>
      <c r="G25" s="117">
        <v>2.36</v>
      </c>
      <c r="H25" s="157">
        <v>2.13</v>
      </c>
      <c r="I25" s="162">
        <v>0</v>
      </c>
      <c r="J25" s="129">
        <v>-0.12</v>
      </c>
      <c r="K25" s="117">
        <v>0</v>
      </c>
      <c r="L25" s="112">
        <v>-0.6</v>
      </c>
      <c r="M25" s="117">
        <v>0</v>
      </c>
      <c r="N25" s="157">
        <v>-0.72</v>
      </c>
      <c r="O25" s="160">
        <v>0</v>
      </c>
      <c r="P25" s="117">
        <v>-2.37</v>
      </c>
      <c r="Q25" s="112">
        <f t="shared" si="1"/>
        <v>0</v>
      </c>
      <c r="R25" s="112">
        <f t="shared" si="1"/>
        <v>0</v>
      </c>
      <c r="S25" s="117">
        <v>0</v>
      </c>
      <c r="T25" s="157">
        <f t="shared" si="2"/>
        <v>-2.37</v>
      </c>
      <c r="U25" s="173">
        <v>0</v>
      </c>
      <c r="V25" s="126">
        <v>2.37</v>
      </c>
      <c r="W25" s="136"/>
    </row>
    <row r="26" spans="1:27" s="132" customFormat="1" ht="17.25" customHeight="1" thickBot="1">
      <c r="A26" s="209" t="s">
        <v>23</v>
      </c>
      <c r="B26" s="226"/>
      <c r="C26" s="158">
        <v>679.88</v>
      </c>
      <c r="D26" s="116">
        <v>-164.71</v>
      </c>
      <c r="E26" s="116">
        <v>149.69</v>
      </c>
      <c r="F26" s="116">
        <v>44.69</v>
      </c>
      <c r="G26" s="116">
        <v>829.27</v>
      </c>
      <c r="H26" s="159">
        <v>-120.02</v>
      </c>
      <c r="I26" s="158">
        <v>1055.44</v>
      </c>
      <c r="J26" s="116">
        <v>338.36</v>
      </c>
      <c r="K26" s="116">
        <v>130.09</v>
      </c>
      <c r="L26" s="116">
        <v>63.1</v>
      </c>
      <c r="M26" s="116">
        <v>1185.53</v>
      </c>
      <c r="N26" s="159">
        <v>401.46</v>
      </c>
      <c r="O26" s="158">
        <v>1215.8399999999999</v>
      </c>
      <c r="P26" s="116">
        <v>521.0200000000001</v>
      </c>
      <c r="Q26" s="133">
        <f t="shared" si="1"/>
        <v>158.12000000000012</v>
      </c>
      <c r="R26" s="133">
        <f t="shared" si="1"/>
        <v>76.089999999999918</v>
      </c>
      <c r="S26" s="116">
        <f>SUM(S16:S25)</f>
        <v>1373.96</v>
      </c>
      <c r="T26" s="159">
        <f>SUM(T19:T25)</f>
        <v>597.11</v>
      </c>
      <c r="U26" s="152">
        <f>SUM(U16:U25)</f>
        <v>0</v>
      </c>
      <c r="V26" s="116">
        <f>SUM(V16:V25)</f>
        <v>776.83</v>
      </c>
      <c r="Y26" s="141">
        <v>2202.7600000000002</v>
      </c>
      <c r="Z26" s="141">
        <v>1562.17</v>
      </c>
      <c r="AA26" s="141">
        <v>640.59</v>
      </c>
    </row>
    <row r="27" spans="1:27" s="132" customFormat="1" ht="26.25" customHeight="1" thickBot="1">
      <c r="A27" s="209" t="s">
        <v>56</v>
      </c>
      <c r="B27" s="226"/>
      <c r="C27" s="158">
        <v>4967.3100000000004</v>
      </c>
      <c r="D27" s="116">
        <v>-284.05</v>
      </c>
      <c r="E27" s="116">
        <v>757.37</v>
      </c>
      <c r="F27" s="116">
        <v>209.91</v>
      </c>
      <c r="G27" s="116">
        <v>5724.68</v>
      </c>
      <c r="H27" s="159">
        <v>-74.14</v>
      </c>
      <c r="I27" s="158">
        <v>6576.75</v>
      </c>
      <c r="J27" s="116">
        <v>2051.4899999999998</v>
      </c>
      <c r="K27" s="116">
        <v>688.32</v>
      </c>
      <c r="L27" s="116">
        <v>284.3</v>
      </c>
      <c r="M27" s="116">
        <v>7265.07</v>
      </c>
      <c r="N27" s="159">
        <v>2335.79</v>
      </c>
      <c r="O27" s="158">
        <v>7150.17</v>
      </c>
      <c r="P27" s="116">
        <v>2872.0499999999997</v>
      </c>
      <c r="Q27" s="133">
        <f t="shared" si="1"/>
        <v>761.06999999999971</v>
      </c>
      <c r="R27" s="133">
        <f t="shared" si="1"/>
        <v>329.29000000000042</v>
      </c>
      <c r="S27" s="116">
        <f>S15+S26</f>
        <v>7911.24</v>
      </c>
      <c r="T27" s="159">
        <f>T15+T26</f>
        <v>3201.34</v>
      </c>
      <c r="U27" s="152">
        <f>U15+U26</f>
        <v>0</v>
      </c>
      <c r="V27" s="116">
        <f>V15+V26</f>
        <v>4709.88</v>
      </c>
      <c r="Y27" s="142">
        <v>2932.73</v>
      </c>
      <c r="Z27" s="142">
        <v>1521.11</v>
      </c>
      <c r="AA27" s="142">
        <v>1409.62</v>
      </c>
    </row>
    <row r="28" spans="1:27" ht="17.25" customHeight="1" thickBot="1">
      <c r="A28" s="124">
        <v>10</v>
      </c>
      <c r="B28" s="147" t="s">
        <v>6</v>
      </c>
      <c r="C28" s="160">
        <v>419.44</v>
      </c>
      <c r="D28" s="117">
        <v>161.63</v>
      </c>
      <c r="E28" s="112">
        <v>90.81</v>
      </c>
      <c r="F28" s="112">
        <v>81.650000000000006</v>
      </c>
      <c r="G28" s="117">
        <v>510.22500000000002</v>
      </c>
      <c r="H28" s="157">
        <v>243.28</v>
      </c>
      <c r="I28" s="162">
        <v>466.5</v>
      </c>
      <c r="J28" s="129">
        <v>242.46</v>
      </c>
      <c r="K28" s="112">
        <v>97.88</v>
      </c>
      <c r="L28" s="112">
        <v>89.52</v>
      </c>
      <c r="M28" s="117">
        <v>564.38</v>
      </c>
      <c r="N28" s="157">
        <v>331.98</v>
      </c>
      <c r="O28" s="160">
        <v>545.61</v>
      </c>
      <c r="P28" s="117">
        <v>283.34000000000003</v>
      </c>
      <c r="Q28" s="112">
        <f t="shared" si="1"/>
        <v>101.84000000000003</v>
      </c>
      <c r="R28" s="112">
        <f t="shared" si="1"/>
        <v>92.980000000000018</v>
      </c>
      <c r="S28" s="117">
        <v>647.45000000000005</v>
      </c>
      <c r="T28" s="157">
        <f>S28-V28</f>
        <v>376.32000000000005</v>
      </c>
      <c r="U28" s="153" t="s">
        <v>0</v>
      </c>
      <c r="V28" s="126">
        <v>271.13</v>
      </c>
      <c r="Y28" s="118">
        <v>2613.96</v>
      </c>
      <c r="Z28" s="118">
        <v>1557.92</v>
      </c>
      <c r="AA28" s="118">
        <v>1056.04</v>
      </c>
    </row>
    <row r="29" spans="1:27" ht="17.25" customHeight="1" thickBot="1">
      <c r="A29" s="127" t="s">
        <v>29</v>
      </c>
      <c r="B29" s="147" t="s">
        <v>30</v>
      </c>
      <c r="C29" s="160">
        <v>856.74</v>
      </c>
      <c r="D29" s="117">
        <v>856.69</v>
      </c>
      <c r="E29" s="112">
        <v>113.18</v>
      </c>
      <c r="F29" s="112">
        <v>113.17</v>
      </c>
      <c r="G29" s="117">
        <v>969.92</v>
      </c>
      <c r="H29" s="157">
        <v>969.86</v>
      </c>
      <c r="I29" s="162">
        <v>934.29</v>
      </c>
      <c r="J29" s="129">
        <v>933.92</v>
      </c>
      <c r="K29" s="117">
        <v>106.93</v>
      </c>
      <c r="L29" s="112">
        <v>106.72</v>
      </c>
      <c r="M29" s="117">
        <v>1041.22</v>
      </c>
      <c r="N29" s="157">
        <v>1040.6400000000001</v>
      </c>
      <c r="O29" s="160">
        <v>1163.03</v>
      </c>
      <c r="P29" s="117">
        <v>1160.48</v>
      </c>
      <c r="Q29" s="112">
        <f t="shared" si="1"/>
        <v>136.95000000000005</v>
      </c>
      <c r="R29" s="112">
        <f t="shared" si="1"/>
        <v>136.75</v>
      </c>
      <c r="S29" s="117">
        <v>1299.98</v>
      </c>
      <c r="T29" s="157">
        <f>S29-V29</f>
        <v>1297.23</v>
      </c>
      <c r="U29" s="153" t="s">
        <v>0</v>
      </c>
      <c r="V29" s="126">
        <v>2.75</v>
      </c>
      <c r="Y29" s="118">
        <v>2106.94</v>
      </c>
      <c r="Z29" s="118">
        <v>1519.21</v>
      </c>
      <c r="AA29" s="118">
        <v>589.5</v>
      </c>
    </row>
    <row r="30" spans="1:27" ht="17.25" customHeight="1" thickBot="1">
      <c r="A30" s="130">
        <v>12</v>
      </c>
      <c r="B30" s="148" t="s">
        <v>26</v>
      </c>
      <c r="C30" s="162">
        <v>790.05</v>
      </c>
      <c r="D30" s="129">
        <v>559.03</v>
      </c>
      <c r="E30" s="112">
        <v>144.94999999999999</v>
      </c>
      <c r="F30" s="112">
        <v>109.45</v>
      </c>
      <c r="G30" s="117">
        <v>935</v>
      </c>
      <c r="H30" s="157">
        <v>668.48</v>
      </c>
      <c r="I30" s="162">
        <v>1682.5</v>
      </c>
      <c r="J30" s="129">
        <v>1345.6</v>
      </c>
      <c r="K30" s="112">
        <v>174.88</v>
      </c>
      <c r="L30" s="112">
        <v>123.74</v>
      </c>
      <c r="M30" s="117">
        <v>1857.38</v>
      </c>
      <c r="N30" s="157">
        <v>1469.34</v>
      </c>
      <c r="O30" s="160">
        <v>2002</v>
      </c>
      <c r="P30" s="117">
        <v>1567.51</v>
      </c>
      <c r="Q30" s="112">
        <f t="shared" si="1"/>
        <v>153.32999999999993</v>
      </c>
      <c r="R30" s="112">
        <f t="shared" si="1"/>
        <v>130.02999999999997</v>
      </c>
      <c r="S30" s="117">
        <v>2155.33</v>
      </c>
      <c r="T30" s="157">
        <f>S30-V30</f>
        <v>1697.54</v>
      </c>
      <c r="U30" s="175" t="s">
        <v>0</v>
      </c>
      <c r="V30" s="126">
        <v>457.79</v>
      </c>
      <c r="Y30" s="118">
        <v>2401.5100000000002</v>
      </c>
      <c r="Z30" s="118">
        <v>1727.64</v>
      </c>
      <c r="AA30" s="118">
        <v>673.87</v>
      </c>
    </row>
    <row r="31" spans="1:27" s="132" customFormat="1" ht="17.25" customHeight="1" thickBot="1">
      <c r="A31" s="211" t="s">
        <v>25</v>
      </c>
      <c r="B31" s="227"/>
      <c r="C31" s="158">
        <v>7033.54</v>
      </c>
      <c r="D31" s="116">
        <v>1293.3</v>
      </c>
      <c r="E31" s="116">
        <v>1106.31</v>
      </c>
      <c r="F31" s="116">
        <v>514.17999999999995</v>
      </c>
      <c r="G31" s="116">
        <v>8139.85</v>
      </c>
      <c r="H31" s="159">
        <v>1807.48</v>
      </c>
      <c r="I31" s="158">
        <v>9660.0400000000009</v>
      </c>
      <c r="J31" s="116">
        <v>4573.47</v>
      </c>
      <c r="K31" s="116">
        <v>1068.01</v>
      </c>
      <c r="L31" s="116">
        <v>604.28</v>
      </c>
      <c r="M31" s="116">
        <v>10728.05</v>
      </c>
      <c r="N31" s="159">
        <v>5177.75</v>
      </c>
      <c r="O31" s="158">
        <v>10860.81</v>
      </c>
      <c r="P31" s="116">
        <v>5883.38</v>
      </c>
      <c r="Q31" s="133">
        <f t="shared" si="1"/>
        <v>1153.1900000000005</v>
      </c>
      <c r="R31" s="133">
        <f t="shared" si="1"/>
        <v>689.05000000000018</v>
      </c>
      <c r="S31" s="116">
        <f>SUM(S27:S30)</f>
        <v>12014</v>
      </c>
      <c r="T31" s="159">
        <f>SUM(T27:T30)</f>
        <v>6572.43</v>
      </c>
      <c r="U31" s="152">
        <f>SUM(U27:U30)</f>
        <v>0</v>
      </c>
      <c r="V31" s="116">
        <f>SUM(V27:V30)</f>
        <v>5441.55</v>
      </c>
      <c r="Y31" s="142">
        <v>2292.5700000000002</v>
      </c>
      <c r="Z31" s="142">
        <v>1494.57</v>
      </c>
      <c r="AA31" s="142">
        <v>797.98</v>
      </c>
    </row>
    <row r="32" spans="1:27" s="132" customFormat="1" ht="17.25" customHeight="1">
      <c r="A32" s="143">
        <v>13</v>
      </c>
      <c r="B32" s="149" t="s">
        <v>22</v>
      </c>
      <c r="C32" s="158">
        <v>11468.55</v>
      </c>
      <c r="D32" s="116">
        <v>1707.43</v>
      </c>
      <c r="E32" s="133">
        <v>1128.8900000000001</v>
      </c>
      <c r="F32" s="133">
        <v>-4.8099999999999996</v>
      </c>
      <c r="G32" s="116">
        <v>12597.44</v>
      </c>
      <c r="H32" s="159">
        <v>1702.62</v>
      </c>
      <c r="I32" s="174">
        <v>13399.48</v>
      </c>
      <c r="J32" s="145">
        <v>2674.81</v>
      </c>
      <c r="K32" s="133">
        <v>1129.6400000000001</v>
      </c>
      <c r="L32" s="133">
        <v>103.4</v>
      </c>
      <c r="M32" s="116">
        <v>14529.12</v>
      </c>
      <c r="N32" s="159">
        <v>2778.21</v>
      </c>
      <c r="O32" s="158">
        <v>15989.78</v>
      </c>
      <c r="P32" s="116">
        <v>3542.84</v>
      </c>
      <c r="Q32" s="133">
        <f t="shared" si="1"/>
        <v>1491.42</v>
      </c>
      <c r="R32" s="133">
        <f t="shared" si="1"/>
        <v>330.85000000000036</v>
      </c>
      <c r="S32" s="116">
        <v>17481.2</v>
      </c>
      <c r="T32" s="159">
        <f>S32-V32</f>
        <v>3873.6900000000005</v>
      </c>
      <c r="U32" s="155" t="s">
        <v>0</v>
      </c>
      <c r="V32" s="146">
        <v>13607.51</v>
      </c>
    </row>
    <row r="33" spans="1:27" s="132" customFormat="1" ht="17.25" customHeight="1" thickBot="1">
      <c r="A33" s="133"/>
      <c r="B33" s="150" t="s">
        <v>44</v>
      </c>
      <c r="C33" s="163">
        <v>18502.09</v>
      </c>
      <c r="D33" s="164">
        <v>3000.73</v>
      </c>
      <c r="E33" s="164">
        <v>2235.1999999999998</v>
      </c>
      <c r="F33" s="164">
        <v>509.37</v>
      </c>
      <c r="G33" s="164">
        <v>20737.29</v>
      </c>
      <c r="H33" s="165">
        <v>3510.1</v>
      </c>
      <c r="I33" s="163">
        <v>23059.52</v>
      </c>
      <c r="J33" s="164">
        <v>7248.28</v>
      </c>
      <c r="K33" s="164">
        <v>2197.65</v>
      </c>
      <c r="L33" s="164">
        <v>707.68</v>
      </c>
      <c r="M33" s="164">
        <v>25257.17</v>
      </c>
      <c r="N33" s="165">
        <v>7955.96</v>
      </c>
      <c r="O33" s="163">
        <v>26850.59</v>
      </c>
      <c r="P33" s="164">
        <v>9426.2200000000012</v>
      </c>
      <c r="Q33" s="171">
        <f t="shared" si="1"/>
        <v>2644.6100000000006</v>
      </c>
      <c r="R33" s="171">
        <f t="shared" si="1"/>
        <v>1019.8999999999996</v>
      </c>
      <c r="S33" s="164">
        <f>SUM(S31:S32)</f>
        <v>29495.200000000001</v>
      </c>
      <c r="T33" s="165">
        <f>SUM(T31:T32)</f>
        <v>10446.120000000001</v>
      </c>
      <c r="U33" s="152">
        <f>SUM(U31:U32)</f>
        <v>0</v>
      </c>
      <c r="V33" s="116">
        <f>SUM(V31:V32)</f>
        <v>19049.060000000001</v>
      </c>
      <c r="Y33" s="139">
        <f>SUM(Y26:Y31)</f>
        <v>14550.47</v>
      </c>
      <c r="Z33" s="139">
        <f>SUM(Z26:Z31)</f>
        <v>9382.6200000000008</v>
      </c>
      <c r="AA33" s="139">
        <f>SUM(AA26:AA31)</f>
        <v>5167.6000000000004</v>
      </c>
    </row>
    <row r="34" spans="1:27">
      <c r="A34" s="212" t="s">
        <v>57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113"/>
      <c r="V34" s="114"/>
    </row>
    <row r="35" spans="1:27" ht="12.75">
      <c r="A35" s="119"/>
      <c r="B35" s="121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  <row r="36" spans="1:27" ht="12.75">
      <c r="A36" s="208" t="s">
        <v>38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115"/>
      <c r="V36" s="115"/>
    </row>
    <row r="37" spans="1:27">
      <c r="A37" s="115"/>
      <c r="B37" s="122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</row>
  </sheetData>
  <mergeCells count="25">
    <mergeCell ref="A1:T1"/>
    <mergeCell ref="A2:T2"/>
    <mergeCell ref="R3:T3"/>
    <mergeCell ref="A4:A6"/>
    <mergeCell ref="B4:B6"/>
    <mergeCell ref="C4:H4"/>
    <mergeCell ref="I4:N4"/>
    <mergeCell ref="O4:T4"/>
    <mergeCell ref="S5:T5"/>
    <mergeCell ref="A36:T36"/>
    <mergeCell ref="U4:U6"/>
    <mergeCell ref="V4:V6"/>
    <mergeCell ref="C5:D5"/>
    <mergeCell ref="E5:F5"/>
    <mergeCell ref="G5:H5"/>
    <mergeCell ref="I5:J5"/>
    <mergeCell ref="K5:L5"/>
    <mergeCell ref="M5:N5"/>
    <mergeCell ref="O5:P5"/>
    <mergeCell ref="Q5:R5"/>
    <mergeCell ref="A15:B15"/>
    <mergeCell ref="A26:B26"/>
    <mergeCell ref="A27:B27"/>
    <mergeCell ref="A31:B31"/>
    <mergeCell ref="A34:T34"/>
  </mergeCells>
  <hyperlinks>
    <hyperlink ref="Y33" r:id="rId1" display="=@SUM(Y33:Y40)"/>
    <hyperlink ref="Z33:AA33" r:id="rId2" display="=@SUM(Y33:Y40)"/>
  </hyperlinks>
  <pageMargins left="0.11811023622047245" right="0.11811023622047245" top="0.19685039370078741" bottom="0.15748031496062992" header="0.31496062992125984" footer="0.31496062992125984"/>
  <pageSetup scale="9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RSC July 2018</vt:lpstr>
      <vt:lpstr>Sheet4</vt:lpstr>
      <vt:lpstr>RSC October 2018 </vt:lpstr>
      <vt:lpstr>Sheet2</vt:lpstr>
      <vt:lpstr>rsc nov'18 (2)</vt:lpstr>
      <vt:lpstr>Sheet1</vt:lpstr>
      <vt:lpstr>rscDec'18</vt:lpstr>
      <vt:lpstr>'RSC July 2018'!Print_Area</vt:lpstr>
      <vt:lpstr>'RSC October 2018 '!Print_Area</vt:lpstr>
      <vt:lpstr>'rscDec''18'!Print_Area</vt:lpstr>
      <vt:lpstr>Sheet1!Print_Area</vt:lpstr>
      <vt:lpstr>'RSC July 2018'!Print_Area_MI</vt:lpstr>
      <vt:lpstr>'RSC October 2018 '!Print_Area_MI</vt:lpstr>
    </vt:vector>
  </TitlesOfParts>
  <Company>DOSS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admin</cp:lastModifiedBy>
  <cp:lastPrinted>2019-06-04T11:59:47Z</cp:lastPrinted>
  <dcterms:created xsi:type="dcterms:W3CDTF">2002-07-21T14:31:41Z</dcterms:created>
  <dcterms:modified xsi:type="dcterms:W3CDTF">2019-07-26T13:22:24Z</dcterms:modified>
</cp:coreProperties>
</file>